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83" r:id="rId4"/>
    <sheet name="Zakljucne" sheetId="184" r:id="rId5"/>
    <sheet name="Zavrsni statistika" sheetId="185" r:id="rId6"/>
  </sheets>
  <definedNames>
    <definedName name="Ocjene">Parametri!$K$5:$L$10</definedName>
    <definedName name="_xlnm.Print_Area" localSheetId="3">Evidencija!$A$1:$P$59</definedName>
    <definedName name="_xlnm.Print_Area" localSheetId="4">Zakljucne!$A$1:$G$59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Spisak!$A$3:$Z$47</definedName>
  </definedNames>
  <calcPr calcId="124519"/>
  <fileRecoveryPr autoRecover="0"/>
</workbook>
</file>

<file path=xl/calcChain.xml><?xml version="1.0" encoding="utf-8"?>
<calcChain xmlns="http://schemas.openxmlformats.org/spreadsheetml/2006/main">
  <c r="C52" i="184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N52" i="183"/>
  <c r="M52"/>
  <c r="I52"/>
  <c r="H52"/>
  <c r="G52"/>
  <c r="F52"/>
  <c r="E52"/>
  <c r="D52"/>
  <c r="C52"/>
  <c r="B52"/>
  <c r="A52"/>
  <c r="N51"/>
  <c r="M51"/>
  <c r="I51"/>
  <c r="H51"/>
  <c r="G51"/>
  <c r="F51"/>
  <c r="E51"/>
  <c r="D51"/>
  <c r="C51"/>
  <c r="B51"/>
  <c r="A51"/>
  <c r="N50"/>
  <c r="M50"/>
  <c r="I50"/>
  <c r="H50"/>
  <c r="G50"/>
  <c r="F50"/>
  <c r="E50"/>
  <c r="D50"/>
  <c r="C50"/>
  <c r="B50"/>
  <c r="A50"/>
  <c r="N49"/>
  <c r="M49"/>
  <c r="I49"/>
  <c r="H49"/>
  <c r="G49"/>
  <c r="F49"/>
  <c r="E49"/>
  <c r="D49"/>
  <c r="C49"/>
  <c r="B49"/>
  <c r="A49"/>
  <c r="N48"/>
  <c r="M48"/>
  <c r="I48"/>
  <c r="H48"/>
  <c r="G48"/>
  <c r="F48"/>
  <c r="E48"/>
  <c r="D48"/>
  <c r="C48"/>
  <c r="B48"/>
  <c r="A48"/>
  <c r="N47"/>
  <c r="M47"/>
  <c r="I47"/>
  <c r="H47"/>
  <c r="G47"/>
  <c r="F47"/>
  <c r="E47"/>
  <c r="D47"/>
  <c r="C47"/>
  <c r="B47"/>
  <c r="A47"/>
  <c r="N46"/>
  <c r="M46"/>
  <c r="I46"/>
  <c r="H46"/>
  <c r="G46"/>
  <c r="F46"/>
  <c r="E46"/>
  <c r="D46"/>
  <c r="C46"/>
  <c r="B46"/>
  <c r="A46"/>
  <c r="N45"/>
  <c r="M45"/>
  <c r="I45"/>
  <c r="H45"/>
  <c r="G45"/>
  <c r="F45"/>
  <c r="E45"/>
  <c r="D45"/>
  <c r="C45"/>
  <c r="B45"/>
  <c r="A45"/>
  <c r="N44"/>
  <c r="M44"/>
  <c r="I44"/>
  <c r="H44"/>
  <c r="G44"/>
  <c r="F44"/>
  <c r="E44"/>
  <c r="D44"/>
  <c r="C44"/>
  <c r="B44"/>
  <c r="A44"/>
  <c r="N43"/>
  <c r="M43"/>
  <c r="I43"/>
  <c r="H43"/>
  <c r="G43"/>
  <c r="F43"/>
  <c r="E43"/>
  <c r="D43"/>
  <c r="C43"/>
  <c r="B43"/>
  <c r="A43"/>
  <c r="N42"/>
  <c r="M42"/>
  <c r="I42"/>
  <c r="H42"/>
  <c r="G42"/>
  <c r="F42"/>
  <c r="E42"/>
  <c r="D42"/>
  <c r="C42"/>
  <c r="B42"/>
  <c r="A42"/>
  <c r="N41"/>
  <c r="M41"/>
  <c r="I41"/>
  <c r="H41"/>
  <c r="G41"/>
  <c r="F41"/>
  <c r="E41"/>
  <c r="D41"/>
  <c r="C41"/>
  <c r="B41"/>
  <c r="A41"/>
  <c r="N40"/>
  <c r="M40"/>
  <c r="I40"/>
  <c r="H40"/>
  <c r="G40"/>
  <c r="F40"/>
  <c r="E40"/>
  <c r="D40"/>
  <c r="C40"/>
  <c r="B40"/>
  <c r="A40"/>
  <c r="N39"/>
  <c r="M39"/>
  <c r="I39"/>
  <c r="H39"/>
  <c r="G39"/>
  <c r="F39"/>
  <c r="E39"/>
  <c r="D39"/>
  <c r="C39"/>
  <c r="B39"/>
  <c r="A39"/>
  <c r="N38"/>
  <c r="M38"/>
  <c r="I38"/>
  <c r="H38"/>
  <c r="G38"/>
  <c r="F38"/>
  <c r="E38"/>
  <c r="D38"/>
  <c r="C38"/>
  <c r="B38"/>
  <c r="A38"/>
  <c r="N37"/>
  <c r="M37"/>
  <c r="I37"/>
  <c r="H37"/>
  <c r="G37"/>
  <c r="F37"/>
  <c r="E37"/>
  <c r="D37"/>
  <c r="C37"/>
  <c r="B37"/>
  <c r="A37"/>
  <c r="N36"/>
  <c r="M36"/>
  <c r="I36"/>
  <c r="H36"/>
  <c r="G36"/>
  <c r="F36"/>
  <c r="E36"/>
  <c r="D36"/>
  <c r="C36"/>
  <c r="B36"/>
  <c r="A36"/>
  <c r="N35"/>
  <c r="M35"/>
  <c r="I35"/>
  <c r="H35"/>
  <c r="G35"/>
  <c r="F35"/>
  <c r="E35"/>
  <c r="D35"/>
  <c r="C35"/>
  <c r="B35"/>
  <c r="A35"/>
  <c r="N34"/>
  <c r="M34"/>
  <c r="I34"/>
  <c r="H34"/>
  <c r="G34"/>
  <c r="F34"/>
  <c r="E34"/>
  <c r="D34"/>
  <c r="C34"/>
  <c r="B34"/>
  <c r="A34"/>
  <c r="N33"/>
  <c r="M33"/>
  <c r="I33"/>
  <c r="H33"/>
  <c r="G33"/>
  <c r="F33"/>
  <c r="E33"/>
  <c r="D33"/>
  <c r="C33"/>
  <c r="B33"/>
  <c r="A33"/>
  <c r="N32"/>
  <c r="M32"/>
  <c r="I32"/>
  <c r="H32"/>
  <c r="G32"/>
  <c r="F32"/>
  <c r="E32"/>
  <c r="D32"/>
  <c r="C32"/>
  <c r="B32"/>
  <c r="A32"/>
  <c r="N31"/>
  <c r="M31"/>
  <c r="I31"/>
  <c r="H31"/>
  <c r="G31"/>
  <c r="F31"/>
  <c r="E31"/>
  <c r="D31"/>
  <c r="C31"/>
  <c r="B31"/>
  <c r="A31"/>
  <c r="N30"/>
  <c r="M30"/>
  <c r="I30"/>
  <c r="H30"/>
  <c r="G30"/>
  <c r="F30"/>
  <c r="E30"/>
  <c r="D30"/>
  <c r="C30"/>
  <c r="B30"/>
  <c r="A30"/>
  <c r="N29"/>
  <c r="M29"/>
  <c r="I29"/>
  <c r="H29"/>
  <c r="G29"/>
  <c r="F29"/>
  <c r="E29"/>
  <c r="D29"/>
  <c r="C29"/>
  <c r="B29"/>
  <c r="A29"/>
  <c r="N28"/>
  <c r="M28"/>
  <c r="I28"/>
  <c r="H28"/>
  <c r="G28"/>
  <c r="F28"/>
  <c r="E28"/>
  <c r="D28"/>
  <c r="C28"/>
  <c r="B28"/>
  <c r="A28"/>
  <c r="N27"/>
  <c r="M27"/>
  <c r="I27"/>
  <c r="H27"/>
  <c r="G27"/>
  <c r="F27"/>
  <c r="E27"/>
  <c r="D27"/>
  <c r="C27"/>
  <c r="B27"/>
  <c r="A27"/>
  <c r="N26"/>
  <c r="M26"/>
  <c r="I26"/>
  <c r="H26"/>
  <c r="G26"/>
  <c r="F26"/>
  <c r="E26"/>
  <c r="D26"/>
  <c r="C26"/>
  <c r="B26"/>
  <c r="A26"/>
  <c r="N25"/>
  <c r="M25"/>
  <c r="I25"/>
  <c r="H25"/>
  <c r="G25"/>
  <c r="F25"/>
  <c r="E25"/>
  <c r="D25"/>
  <c r="C25"/>
  <c r="B25"/>
  <c r="A25"/>
  <c r="N24"/>
  <c r="M24"/>
  <c r="I24"/>
  <c r="H24"/>
  <c r="G24"/>
  <c r="F24"/>
  <c r="E24"/>
  <c r="D24"/>
  <c r="C24"/>
  <c r="B24"/>
  <c r="A24"/>
  <c r="N23"/>
  <c r="M23"/>
  <c r="I23"/>
  <c r="H23"/>
  <c r="G23"/>
  <c r="F23"/>
  <c r="E23"/>
  <c r="D23"/>
  <c r="C23"/>
  <c r="B23"/>
  <c r="A23"/>
  <c r="N22"/>
  <c r="M22"/>
  <c r="I22"/>
  <c r="H22"/>
  <c r="G22"/>
  <c r="F22"/>
  <c r="E22"/>
  <c r="D22"/>
  <c r="C22"/>
  <c r="B22"/>
  <c r="A22"/>
  <c r="N21"/>
  <c r="M21"/>
  <c r="I21"/>
  <c r="H21"/>
  <c r="G21"/>
  <c r="F21"/>
  <c r="E21"/>
  <c r="D21"/>
  <c r="C21"/>
  <c r="B21"/>
  <c r="A21"/>
  <c r="N20"/>
  <c r="M20"/>
  <c r="I20"/>
  <c r="H20"/>
  <c r="G20"/>
  <c r="F20"/>
  <c r="E20"/>
  <c r="D20"/>
  <c r="C20"/>
  <c r="B20"/>
  <c r="A20"/>
  <c r="N19"/>
  <c r="M19"/>
  <c r="I19"/>
  <c r="H19"/>
  <c r="G19"/>
  <c r="F19"/>
  <c r="E19"/>
  <c r="D19"/>
  <c r="C19"/>
  <c r="B19"/>
  <c r="A19"/>
  <c r="N18"/>
  <c r="M18"/>
  <c r="I18"/>
  <c r="H18"/>
  <c r="G18"/>
  <c r="F18"/>
  <c r="E18"/>
  <c r="D18"/>
  <c r="C18"/>
  <c r="B18"/>
  <c r="A18"/>
  <c r="N17"/>
  <c r="M17"/>
  <c r="I17"/>
  <c r="H17"/>
  <c r="G17"/>
  <c r="F17"/>
  <c r="E17"/>
  <c r="D17"/>
  <c r="C17"/>
  <c r="B17"/>
  <c r="A17"/>
  <c r="N16"/>
  <c r="M16"/>
  <c r="I16"/>
  <c r="H16"/>
  <c r="G16"/>
  <c r="F16"/>
  <c r="E16"/>
  <c r="D16"/>
  <c r="C16"/>
  <c r="B16"/>
  <c r="A16"/>
  <c r="N15"/>
  <c r="M15"/>
  <c r="I15"/>
  <c r="H15"/>
  <c r="G15"/>
  <c r="F15"/>
  <c r="E15"/>
  <c r="D15"/>
  <c r="C15"/>
  <c r="B15"/>
  <c r="A15"/>
  <c r="N14"/>
  <c r="M14"/>
  <c r="I14"/>
  <c r="H14"/>
  <c r="G14"/>
  <c r="F14"/>
  <c r="E14"/>
  <c r="D14"/>
  <c r="C14"/>
  <c r="B14"/>
  <c r="A14"/>
  <c r="N13"/>
  <c r="M13"/>
  <c r="I13"/>
  <c r="H13"/>
  <c r="G13"/>
  <c r="F13"/>
  <c r="E13"/>
  <c r="D13"/>
  <c r="C13"/>
  <c r="B13"/>
  <c r="A13"/>
  <c r="N12"/>
  <c r="M12"/>
  <c r="I12"/>
  <c r="H12"/>
  <c r="G12"/>
  <c r="F12"/>
  <c r="E12"/>
  <c r="D12"/>
  <c r="C12"/>
  <c r="B12"/>
  <c r="A12"/>
  <c r="N11"/>
  <c r="M11"/>
  <c r="I11"/>
  <c r="H11"/>
  <c r="G11"/>
  <c r="F11"/>
  <c r="E11"/>
  <c r="D11"/>
  <c r="C11"/>
  <c r="B11"/>
  <c r="A11"/>
  <c r="N10"/>
  <c r="M10"/>
  <c r="I10"/>
  <c r="H10"/>
  <c r="G10"/>
  <c r="F10"/>
  <c r="E10"/>
  <c r="D10"/>
  <c r="C10"/>
  <c r="B10"/>
  <c r="A10"/>
  <c r="N9"/>
  <c r="M9"/>
  <c r="I9"/>
  <c r="H9"/>
  <c r="G9"/>
  <c r="F9"/>
  <c r="E9"/>
  <c r="D9"/>
  <c r="C9"/>
  <c r="B9"/>
  <c r="A9"/>
  <c r="N8"/>
  <c r="M8"/>
  <c r="I8"/>
  <c r="H8"/>
  <c r="G8"/>
  <c r="F8"/>
  <c r="E8"/>
  <c r="D8"/>
  <c r="C8"/>
  <c r="B8"/>
  <c r="A8"/>
  <c r="X47" i="111"/>
  <c r="E52" i="184" s="1"/>
  <c r="V47" i="111"/>
  <c r="L52" i="183" s="1"/>
  <c r="U47" i="111"/>
  <c r="K52" i="183" s="1"/>
  <c r="T47" i="111"/>
  <c r="J52" i="183" s="1"/>
  <c r="S47" i="111"/>
  <c r="W47" s="1"/>
  <c r="X46"/>
  <c r="Z46" s="1"/>
  <c r="V46"/>
  <c r="L51" i="183" s="1"/>
  <c r="U46" i="111"/>
  <c r="K51" i="183" s="1"/>
  <c r="T46" i="111"/>
  <c r="J51" i="183" s="1"/>
  <c r="S46" i="111"/>
  <c r="W46" s="1"/>
  <c r="X45"/>
  <c r="V45"/>
  <c r="L50" i="183" s="1"/>
  <c r="U45" i="111"/>
  <c r="K50" i="183" s="1"/>
  <c r="T45" i="111"/>
  <c r="J50" i="183" s="1"/>
  <c r="S45" i="111"/>
  <c r="X44"/>
  <c r="V44"/>
  <c r="L49" i="183" s="1"/>
  <c r="U44" i="111"/>
  <c r="K49" i="183" s="1"/>
  <c r="T44" i="111"/>
  <c r="J49" i="183" s="1"/>
  <c r="S44" i="111"/>
  <c r="W44" s="1"/>
  <c r="D49" i="184" s="1"/>
  <c r="X43" i="111"/>
  <c r="E48" i="184" s="1"/>
  <c r="V43" i="111"/>
  <c r="L48" i="183" s="1"/>
  <c r="U43" i="111"/>
  <c r="K48" i="183" s="1"/>
  <c r="T43" i="111"/>
  <c r="J48" i="183" s="1"/>
  <c r="S43" i="111"/>
  <c r="W43" s="1"/>
  <c r="D48" i="184" s="1"/>
  <c r="Z42" i="111"/>
  <c r="X42"/>
  <c r="E47" i="184" s="1"/>
  <c r="V42" i="111"/>
  <c r="L47" i="183" s="1"/>
  <c r="U42" i="111"/>
  <c r="K47" i="183" s="1"/>
  <c r="T42" i="111"/>
  <c r="J47" i="183" s="1"/>
  <c r="S42" i="111"/>
  <c r="X41"/>
  <c r="E46" i="184" s="1"/>
  <c r="V41" i="111"/>
  <c r="L46" i="183" s="1"/>
  <c r="U41" i="111"/>
  <c r="K46" i="183" s="1"/>
  <c r="T41" i="111"/>
  <c r="J46" i="183" s="1"/>
  <c r="S41" i="111"/>
  <c r="X40"/>
  <c r="E45" i="184" s="1"/>
  <c r="V40" i="111"/>
  <c r="L45" i="183" s="1"/>
  <c r="U40" i="111"/>
  <c r="K45" i="183" s="1"/>
  <c r="T40" i="111"/>
  <c r="J45" i="183" s="1"/>
  <c r="S40" i="111"/>
  <c r="W40" s="1"/>
  <c r="X39"/>
  <c r="E44" i="184" s="1"/>
  <c r="V39" i="111"/>
  <c r="L44" i="183" s="1"/>
  <c r="U39" i="111"/>
  <c r="K44" i="183" s="1"/>
  <c r="T39" i="111"/>
  <c r="W39" s="1"/>
  <c r="S39"/>
  <c r="X38"/>
  <c r="E43" i="184" s="1"/>
  <c r="V38" i="111"/>
  <c r="L43" i="183" s="1"/>
  <c r="U38" i="111"/>
  <c r="K43" i="183" s="1"/>
  <c r="T38" i="111"/>
  <c r="S38"/>
  <c r="X37"/>
  <c r="V37"/>
  <c r="L42" i="183" s="1"/>
  <c r="U37" i="111"/>
  <c r="K42" i="183" s="1"/>
  <c r="T37" i="111"/>
  <c r="W37" s="1"/>
  <c r="S37"/>
  <c r="X36"/>
  <c r="E41" i="184" s="1"/>
  <c r="V36" i="111"/>
  <c r="L41" i="183" s="1"/>
  <c r="U36" i="111"/>
  <c r="K41" i="183" s="1"/>
  <c r="T36" i="111"/>
  <c r="J41" i="183" s="1"/>
  <c r="S36" i="111"/>
  <c r="X35"/>
  <c r="E40" i="184" s="1"/>
  <c r="V35" i="111"/>
  <c r="L40" i="183" s="1"/>
  <c r="U35" i="111"/>
  <c r="K40" i="183" s="1"/>
  <c r="T35" i="111"/>
  <c r="J40" i="183" s="1"/>
  <c r="S35" i="111"/>
  <c r="W35" s="1"/>
  <c r="Y35" s="1"/>
  <c r="X34"/>
  <c r="E39" i="184" s="1"/>
  <c r="V34" i="111"/>
  <c r="L39" i="183" s="1"/>
  <c r="U34" i="111"/>
  <c r="K39" i="183" s="1"/>
  <c r="T34" i="111"/>
  <c r="S34"/>
  <c r="X33"/>
  <c r="E38" i="184" s="1"/>
  <c r="V33" i="111"/>
  <c r="L38" i="183" s="1"/>
  <c r="U33" i="111"/>
  <c r="K38" i="183" s="1"/>
  <c r="T33" i="111"/>
  <c r="J38" i="183" s="1"/>
  <c r="S33" i="111"/>
  <c r="X32"/>
  <c r="E37" i="184" s="1"/>
  <c r="V32" i="111"/>
  <c r="L37" i="183" s="1"/>
  <c r="U32" i="111"/>
  <c r="K37" i="183" s="1"/>
  <c r="T32" i="111"/>
  <c r="W32" s="1"/>
  <c r="S32"/>
  <c r="X31"/>
  <c r="E36" i="184" s="1"/>
  <c r="V31" i="111"/>
  <c r="L36" i="183" s="1"/>
  <c r="U31" i="111"/>
  <c r="K36" i="183" s="1"/>
  <c r="T31" i="111"/>
  <c r="J36" i="183" s="1"/>
  <c r="S31" i="111"/>
  <c r="X30"/>
  <c r="E35" i="184" s="1"/>
  <c r="V30" i="111"/>
  <c r="L35" i="183" s="1"/>
  <c r="U30" i="111"/>
  <c r="K35" i="183" s="1"/>
  <c r="T30" i="111"/>
  <c r="J35" i="183" s="1"/>
  <c r="S30" i="111"/>
  <c r="X29"/>
  <c r="E34" i="184" s="1"/>
  <c r="V29" i="111"/>
  <c r="L34" i="183" s="1"/>
  <c r="U29" i="111"/>
  <c r="K34" i="183" s="1"/>
  <c r="T29" i="111"/>
  <c r="J34" i="183" s="1"/>
  <c r="S29" i="111"/>
  <c r="X28"/>
  <c r="E33" i="184" s="1"/>
  <c r="V28" i="111"/>
  <c r="L33" i="183" s="1"/>
  <c r="U28" i="111"/>
  <c r="K33" i="183" s="1"/>
  <c r="T28" i="111"/>
  <c r="W28" s="1"/>
  <c r="S28"/>
  <c r="X27"/>
  <c r="E32" i="184" s="1"/>
  <c r="V27" i="111"/>
  <c r="L32" i="183" s="1"/>
  <c r="U27" i="111"/>
  <c r="K32" i="183" s="1"/>
  <c r="T27" i="111"/>
  <c r="J32" i="183" s="1"/>
  <c r="S27" i="111"/>
  <c r="X26"/>
  <c r="E31" i="184" s="1"/>
  <c r="V26" i="111"/>
  <c r="L31" i="183" s="1"/>
  <c r="U26" i="111"/>
  <c r="K31" i="183" s="1"/>
  <c r="T26" i="111"/>
  <c r="W26" s="1"/>
  <c r="S26"/>
  <c r="X25"/>
  <c r="E30" i="184" s="1"/>
  <c r="V25" i="111"/>
  <c r="L30" i="183" s="1"/>
  <c r="U25" i="111"/>
  <c r="K30" i="183" s="1"/>
  <c r="T25" i="111"/>
  <c r="J30" i="183" s="1"/>
  <c r="S25" i="111"/>
  <c r="X24"/>
  <c r="E29" i="184" s="1"/>
  <c r="V24" i="111"/>
  <c r="L29" i="183" s="1"/>
  <c r="U24" i="111"/>
  <c r="K29" i="183" s="1"/>
  <c r="T24" i="111"/>
  <c r="J29" i="183" s="1"/>
  <c r="S24" i="111"/>
  <c r="W24" s="1"/>
  <c r="X23"/>
  <c r="E28" i="184" s="1"/>
  <c r="V23" i="111"/>
  <c r="L28" i="183" s="1"/>
  <c r="U23" i="111"/>
  <c r="K28" i="183" s="1"/>
  <c r="T23" i="111"/>
  <c r="J28" i="183" s="1"/>
  <c r="S23" i="111"/>
  <c r="W23" s="1"/>
  <c r="X22"/>
  <c r="E27" i="184" s="1"/>
  <c r="V22" i="111"/>
  <c r="L27" i="183" s="1"/>
  <c r="U22" i="111"/>
  <c r="K27" i="183" s="1"/>
  <c r="T22" i="111"/>
  <c r="J27" i="183" s="1"/>
  <c r="S22" i="111"/>
  <c r="W22" s="1"/>
  <c r="X21"/>
  <c r="E26" i="184" s="1"/>
  <c r="V21" i="111"/>
  <c r="L26" i="183" s="1"/>
  <c r="U21" i="111"/>
  <c r="K26" i="183" s="1"/>
  <c r="T21" i="111"/>
  <c r="J26" i="183" s="1"/>
  <c r="S21" i="111"/>
  <c r="X20"/>
  <c r="E25" i="184" s="1"/>
  <c r="V20" i="111"/>
  <c r="L25" i="183" s="1"/>
  <c r="U20" i="111"/>
  <c r="K25" i="183" s="1"/>
  <c r="T20" i="111"/>
  <c r="J25" i="183" s="1"/>
  <c r="S20" i="111"/>
  <c r="X19"/>
  <c r="E24" i="184" s="1"/>
  <c r="V19" i="111"/>
  <c r="L24" i="183" s="1"/>
  <c r="U19" i="111"/>
  <c r="K24" i="183" s="1"/>
  <c r="T19" i="111"/>
  <c r="J24" i="183" s="1"/>
  <c r="S19" i="111"/>
  <c r="W19" s="1"/>
  <c r="X18"/>
  <c r="E23" i="184" s="1"/>
  <c r="V18" i="111"/>
  <c r="L23" i="183" s="1"/>
  <c r="U18" i="111"/>
  <c r="K23" i="183" s="1"/>
  <c r="T18" i="111"/>
  <c r="J23" i="183" s="1"/>
  <c r="S18" i="111"/>
  <c r="X17"/>
  <c r="V17"/>
  <c r="L22" i="183" s="1"/>
  <c r="U17" i="111"/>
  <c r="K22" i="183" s="1"/>
  <c r="T17" i="111"/>
  <c r="J22" i="183" s="1"/>
  <c r="S17" i="111"/>
  <c r="X16"/>
  <c r="V16"/>
  <c r="L21" i="183" s="1"/>
  <c r="U16" i="111"/>
  <c r="K21" i="183" s="1"/>
  <c r="T16" i="111"/>
  <c r="J21" i="183" s="1"/>
  <c r="S16" i="111"/>
  <c r="X15"/>
  <c r="V15"/>
  <c r="L20" i="183" s="1"/>
  <c r="U15" i="111"/>
  <c r="K20" i="183" s="1"/>
  <c r="T15" i="111"/>
  <c r="J20" i="183" s="1"/>
  <c r="S15" i="111"/>
  <c r="X14"/>
  <c r="V14"/>
  <c r="L19" i="183" s="1"/>
  <c r="U14" i="111"/>
  <c r="K19" i="183" s="1"/>
  <c r="T14" i="111"/>
  <c r="J19" i="183" s="1"/>
  <c r="S14" i="111"/>
  <c r="W14" s="1"/>
  <c r="D19" i="184" s="1"/>
  <c r="X13" i="111"/>
  <c r="V13"/>
  <c r="L18" i="183" s="1"/>
  <c r="U13" i="111"/>
  <c r="K18" i="183" s="1"/>
  <c r="T13" i="111"/>
  <c r="J18" i="183" s="1"/>
  <c r="S13" i="111"/>
  <c r="W13" s="1"/>
  <c r="D18" i="184" s="1"/>
  <c r="X12" i="111"/>
  <c r="E17" i="184" s="1"/>
  <c r="V12" i="111"/>
  <c r="L17" i="183" s="1"/>
  <c r="U12" i="111"/>
  <c r="K17" i="183" s="1"/>
  <c r="T12" i="111"/>
  <c r="W12" s="1"/>
  <c r="S12"/>
  <c r="X11"/>
  <c r="E16" i="184" s="1"/>
  <c r="V11" i="111"/>
  <c r="L16" i="183" s="1"/>
  <c r="U11" i="111"/>
  <c r="K16" i="183" s="1"/>
  <c r="T11" i="111"/>
  <c r="J16" i="183" s="1"/>
  <c r="S11" i="111"/>
  <c r="W11" s="1"/>
  <c r="D16" i="184" s="1"/>
  <c r="X10" i="111"/>
  <c r="E15" i="184" s="1"/>
  <c r="V10" i="111"/>
  <c r="L15" i="183" s="1"/>
  <c r="U10" i="111"/>
  <c r="K15" i="183" s="1"/>
  <c r="T10" i="111"/>
  <c r="W10" s="1"/>
  <c r="S10"/>
  <c r="X9"/>
  <c r="V9"/>
  <c r="L14" i="183" s="1"/>
  <c r="U9" i="111"/>
  <c r="K14" i="183" s="1"/>
  <c r="T9" i="111"/>
  <c r="S9"/>
  <c r="X8"/>
  <c r="E13" i="184" s="1"/>
  <c r="V8" i="111"/>
  <c r="L13" i="183" s="1"/>
  <c r="U8" i="111"/>
  <c r="K13" i="183" s="1"/>
  <c r="T8" i="111"/>
  <c r="J13" i="183" s="1"/>
  <c r="S8" i="111"/>
  <c r="X7"/>
  <c r="V7"/>
  <c r="L12" i="183" s="1"/>
  <c r="U7" i="111"/>
  <c r="K12" i="183" s="1"/>
  <c r="T7" i="111"/>
  <c r="S7"/>
  <c r="X6"/>
  <c r="E11" i="184" s="1"/>
  <c r="V6" i="111"/>
  <c r="L11" i="183" s="1"/>
  <c r="U6" i="111"/>
  <c r="K11" i="183" s="1"/>
  <c r="T6" i="111"/>
  <c r="J11" i="183" s="1"/>
  <c r="S6" i="111"/>
  <c r="W6" s="1"/>
  <c r="X5"/>
  <c r="V5"/>
  <c r="L10" i="183" s="1"/>
  <c r="U5" i="111"/>
  <c r="K10" i="183" s="1"/>
  <c r="T5" i="111"/>
  <c r="J10" i="183" s="1"/>
  <c r="S5" i="111"/>
  <c r="X4"/>
  <c r="V4"/>
  <c r="L9" i="183" s="1"/>
  <c r="U4" i="111"/>
  <c r="K9" i="183" s="1"/>
  <c r="T4" i="111"/>
  <c r="J9" i="183" s="1"/>
  <c r="S4" i="111"/>
  <c r="X3"/>
  <c r="E8" i="184" s="1"/>
  <c r="V3" i="111"/>
  <c r="L8" i="183" s="1"/>
  <c r="U3" i="111"/>
  <c r="K8" i="183" s="1"/>
  <c r="T3" i="111"/>
  <c r="J8" i="183" s="1"/>
  <c r="S3" i="111"/>
  <c r="P47" i="183"/>
  <c r="G47" i="184"/>
  <c r="W15" i="111" l="1"/>
  <c r="Y15" s="1"/>
  <c r="W34"/>
  <c r="D39" i="184" s="1"/>
  <c r="Y6" i="111"/>
  <c r="D11" i="184"/>
  <c r="Y19" i="111"/>
  <c r="D24" i="184"/>
  <c r="Y23" i="111"/>
  <c r="D28" i="184"/>
  <c r="D51"/>
  <c r="Y46" i="111"/>
  <c r="D27" i="184"/>
  <c r="Y22" i="111"/>
  <c r="D29" i="184"/>
  <c r="Y24" i="111"/>
  <c r="Y40"/>
  <c r="D45" i="184"/>
  <c r="D52"/>
  <c r="Y47" i="111"/>
  <c r="Z6"/>
  <c r="W7"/>
  <c r="W9"/>
  <c r="D14" i="184" s="1"/>
  <c r="Z19" i="111"/>
  <c r="Z22"/>
  <c r="Z23"/>
  <c r="Z24"/>
  <c r="W38"/>
  <c r="Z40"/>
  <c r="Y44"/>
  <c r="F49" i="184" s="1"/>
  <c r="J33" i="183"/>
  <c r="E51" i="184"/>
  <c r="Z47" i="111"/>
  <c r="E20" i="184"/>
  <c r="Z35" i="111"/>
  <c r="E10" i="184"/>
  <c r="E12"/>
  <c r="E49"/>
  <c r="E14"/>
  <c r="E42"/>
  <c r="Y13" i="111"/>
  <c r="Z13" s="1"/>
  <c r="E18" i="184"/>
  <c r="E22"/>
  <c r="E21"/>
  <c r="E9"/>
  <c r="E19"/>
  <c r="E50"/>
  <c r="W31" i="111"/>
  <c r="Y34"/>
  <c r="Z34" s="1"/>
  <c r="J39" i="183"/>
  <c r="W20" i="111"/>
  <c r="D25" i="184" s="1"/>
  <c r="W25" i="111"/>
  <c r="D30" i="184" s="1"/>
  <c r="D31"/>
  <c r="Y26" i="111"/>
  <c r="Z26" s="1"/>
  <c r="J31" i="183"/>
  <c r="W3" i="111"/>
  <c r="W5"/>
  <c r="W21"/>
  <c r="W18"/>
  <c r="Y39"/>
  <c r="Z39" s="1"/>
  <c r="D44" i="184"/>
  <c r="J44" i="183"/>
  <c r="W16" i="111"/>
  <c r="D17" i="184"/>
  <c r="Y12" i="111"/>
  <c r="Z12" s="1"/>
  <c r="J17" i="183"/>
  <c r="W30" i="111"/>
  <c r="W17"/>
  <c r="D37" i="184"/>
  <c r="Y32" i="111"/>
  <c r="Z32" s="1"/>
  <c r="J37" i="183"/>
  <c r="W4" i="111"/>
  <c r="W33"/>
  <c r="O40" i="183"/>
  <c r="F40" i="184"/>
  <c r="D40"/>
  <c r="Y43" i="111"/>
  <c r="Z43" s="1"/>
  <c r="W29"/>
  <c r="W45"/>
  <c r="Y14"/>
  <c r="Z14" s="1"/>
  <c r="W41"/>
  <c r="W42"/>
  <c r="D15" i="184"/>
  <c r="Y10" i="111"/>
  <c r="Z10" s="1"/>
  <c r="J15" i="183"/>
  <c r="Y11" i="111"/>
  <c r="Z11" s="1"/>
  <c r="D42" i="184"/>
  <c r="Y37" i="111"/>
  <c r="Z37" s="1"/>
  <c r="J42" i="183"/>
  <c r="W8" i="111"/>
  <c r="W27"/>
  <c r="D12" i="184"/>
  <c r="Y7" i="111"/>
  <c r="Z7" s="1"/>
  <c r="J12" i="183"/>
  <c r="D33" i="184"/>
  <c r="Y28" i="111"/>
  <c r="Z28" s="1"/>
  <c r="D43" i="184"/>
  <c r="Y38" i="111"/>
  <c r="Z38" s="1"/>
  <c r="J43" i="183"/>
  <c r="Y9" i="111"/>
  <c r="Z9" s="1"/>
  <c r="J14" i="183"/>
  <c r="W36" i="111"/>
  <c r="E1" i="113"/>
  <c r="G15" i="184"/>
  <c r="B10" i="113"/>
  <c r="G51" i="184"/>
  <c r="P51" i="183"/>
  <c r="P15"/>
  <c r="D20" i="184" l="1"/>
  <c r="F20"/>
  <c r="Z15" i="111"/>
  <c r="O20" i="183"/>
  <c r="F45" i="184"/>
  <c r="O45" i="183"/>
  <c r="F28" i="184"/>
  <c r="O28" i="183"/>
  <c r="F24" i="184"/>
  <c r="O24" i="183"/>
  <c r="O11"/>
  <c r="F11" i="184"/>
  <c r="Y25" i="111"/>
  <c r="Z25" s="1"/>
  <c r="O49" i="183"/>
  <c r="Z44" i="111"/>
  <c r="O52" i="183"/>
  <c r="F52" i="184"/>
  <c r="F29"/>
  <c r="O29" i="183"/>
  <c r="F27" i="184"/>
  <c r="O27" i="183"/>
  <c r="F51" i="184"/>
  <c r="O51" i="183"/>
  <c r="F18" i="184"/>
  <c r="O18" i="183"/>
  <c r="Y31" i="111"/>
  <c r="Z31" s="1"/>
  <c r="D36" i="184"/>
  <c r="F39"/>
  <c r="O39" i="183"/>
  <c r="Y20" i="111"/>
  <c r="O31" i="183"/>
  <c r="F31" i="184"/>
  <c r="Y3" i="111"/>
  <c r="Z3" s="1"/>
  <c r="D8" i="184"/>
  <c r="D10"/>
  <c r="Y5" i="111"/>
  <c r="Z5" s="1"/>
  <c r="Y21"/>
  <c r="Z21" s="1"/>
  <c r="D26" i="184"/>
  <c r="D23"/>
  <c r="Y18" i="111"/>
  <c r="Z18" s="1"/>
  <c r="O44" i="183"/>
  <c r="F44" i="184"/>
  <c r="Y16" i="111"/>
  <c r="Z16" s="1"/>
  <c r="D21" i="184"/>
  <c r="O17" i="183"/>
  <c r="F17" i="184"/>
  <c r="Y30" i="111"/>
  <c r="Z30" s="1"/>
  <c r="D35" i="184"/>
  <c r="Y17" i="111"/>
  <c r="Z17" s="1"/>
  <c r="D22" i="184"/>
  <c r="F37"/>
  <c r="O37" i="183"/>
  <c r="D9" i="184"/>
  <c r="Y4" i="111"/>
  <c r="Z4" s="1"/>
  <c r="D38" i="184"/>
  <c r="Y33" i="111"/>
  <c r="Z33" s="1"/>
  <c r="O48" i="183"/>
  <c r="F48" i="184"/>
  <c r="O30" i="183"/>
  <c r="F30" i="184"/>
  <c r="Y29" i="111"/>
  <c r="Z29" s="1"/>
  <c r="D34" i="184"/>
  <c r="Y45" i="111"/>
  <c r="Z45" s="1"/>
  <c r="D50" i="184"/>
  <c r="O19" i="183"/>
  <c r="F19" i="184"/>
  <c r="D46"/>
  <c r="Y41" i="111"/>
  <c r="Z41" s="1"/>
  <c r="D47" i="184"/>
  <c r="Y42" i="111"/>
  <c r="O15" i="183"/>
  <c r="F15" i="184"/>
  <c r="F16"/>
  <c r="O16" i="183"/>
  <c r="O42"/>
  <c r="F42" i="184"/>
  <c r="D13"/>
  <c r="Y8" i="111"/>
  <c r="Z8" s="1"/>
  <c r="D32" i="184"/>
  <c r="Y27" i="111"/>
  <c r="Z27" s="1"/>
  <c r="O12" i="183"/>
  <c r="F12" i="184"/>
  <c r="F33"/>
  <c r="O33" i="183"/>
  <c r="F43" i="184"/>
  <c r="O43" i="183"/>
  <c r="O14"/>
  <c r="F14" i="184"/>
  <c r="D41"/>
  <c r="Y36" i="111"/>
  <c r="Z36" s="1"/>
  <c r="C11" i="113"/>
  <c r="E11"/>
  <c r="D11"/>
  <c r="P17" i="183"/>
  <c r="P11"/>
  <c r="G12" i="184"/>
  <c r="E15" i="113"/>
  <c r="P16" i="183"/>
  <c r="D15" i="113"/>
  <c r="P28" i="183"/>
  <c r="P33"/>
  <c r="G20" i="184"/>
  <c r="G52"/>
  <c r="P27" i="183"/>
  <c r="P42"/>
  <c r="G37" i="184"/>
  <c r="G27"/>
  <c r="P40" i="183"/>
  <c r="B15" i="113"/>
  <c r="C15"/>
  <c r="G40" i="184"/>
  <c r="G30"/>
  <c r="C5" i="113"/>
  <c r="G31" i="184"/>
  <c r="G48"/>
  <c r="D5" i="113"/>
  <c r="G43" i="184"/>
  <c r="P49" i="183"/>
  <c r="G49" i="184"/>
  <c r="P52" i="183"/>
  <c r="P19"/>
  <c r="P12"/>
  <c r="G19" i="184"/>
  <c r="G16"/>
  <c r="G29"/>
  <c r="P20" i="183"/>
  <c r="P31"/>
  <c r="P29"/>
  <c r="E5" i="113"/>
  <c r="G17" i="184"/>
  <c r="G39"/>
  <c r="G24"/>
  <c r="P39" i="183"/>
  <c r="G18" i="184"/>
  <c r="D10" i="113"/>
  <c r="P45" i="183"/>
  <c r="P24"/>
  <c r="P48"/>
  <c r="G33" i="184"/>
  <c r="E10" i="113"/>
  <c r="P18" i="183"/>
  <c r="C10" i="113"/>
  <c r="P44" i="183"/>
  <c r="G28" i="184"/>
  <c r="P14" i="183"/>
  <c r="G42" i="184"/>
  <c r="P30" i="183"/>
  <c r="G11" i="184"/>
  <c r="G45"/>
  <c r="P43" i="183"/>
  <c r="G44" i="184"/>
  <c r="P37" i="183"/>
  <c r="B5" i="113"/>
  <c r="G14" i="184"/>
  <c r="F25" l="1"/>
  <c r="Z20" i="111"/>
  <c r="F15" i="185" s="1"/>
  <c r="N15"/>
  <c r="R15" s="1"/>
  <c r="F36" i="184"/>
  <c r="O36" i="183"/>
  <c r="O25"/>
  <c r="F8" i="184"/>
  <c r="O8" i="183"/>
  <c r="F10" i="184"/>
  <c r="O10" i="183"/>
  <c r="O26"/>
  <c r="F26" i="184"/>
  <c r="O23" i="183"/>
  <c r="F23" i="184"/>
  <c r="F21"/>
  <c r="O21" i="183"/>
  <c r="F35" i="184"/>
  <c r="O35" i="183"/>
  <c r="F22" i="184"/>
  <c r="O22" i="183"/>
  <c r="F9" i="184"/>
  <c r="O9" i="183"/>
  <c r="O38"/>
  <c r="F38" i="184"/>
  <c r="F34"/>
  <c r="O34" i="183"/>
  <c r="O50"/>
  <c r="F50" i="184"/>
  <c r="F46"/>
  <c r="O46" i="183"/>
  <c r="O47"/>
  <c r="F47" i="184"/>
  <c r="F13"/>
  <c r="O13" i="183"/>
  <c r="F32" i="184"/>
  <c r="O32" i="183"/>
  <c r="F41" i="184"/>
  <c r="O41" i="183"/>
  <c r="D6" i="113"/>
  <c r="C6"/>
  <c r="E6"/>
  <c r="E16"/>
  <c r="C16"/>
  <c r="D16"/>
  <c r="P21" i="183"/>
  <c r="P50"/>
  <c r="G36" i="184"/>
  <c r="G26"/>
  <c r="G50"/>
  <c r="P41" i="183"/>
  <c r="P13"/>
  <c r="G8" i="184"/>
  <c r="P46" i="183"/>
  <c r="G22" i="184"/>
  <c r="P23" i="183"/>
  <c r="P32"/>
  <c r="G21" i="184"/>
  <c r="P22" i="183"/>
  <c r="G9" i="184"/>
  <c r="P26" i="183"/>
  <c r="P10"/>
  <c r="G41" i="184"/>
  <c r="P34" i="183"/>
  <c r="G38" i="184"/>
  <c r="G10"/>
  <c r="P35" i="183"/>
  <c r="P38"/>
  <c r="G32" i="184"/>
  <c r="P9" i="183"/>
  <c r="G35" i="184"/>
  <c r="P36" i="183"/>
  <c r="G34" i="184"/>
  <c r="P8" i="183"/>
  <c r="G46" i="184"/>
  <c r="G23"/>
  <c r="G13"/>
  <c r="L15" i="185" l="1"/>
  <c r="D15"/>
  <c r="H15"/>
  <c r="J15"/>
  <c r="G25" i="184"/>
  <c r="P25" i="183"/>
  <c r="P15" i="185" l="1"/>
  <c r="C15" s="1"/>
  <c r="Q15" s="1"/>
  <c r="I15" l="1"/>
  <c r="E15"/>
  <c r="M15"/>
  <c r="K15"/>
  <c r="G15"/>
  <c r="O15" l="1"/>
  <c r="S15" s="1"/>
</calcChain>
</file>

<file path=xl/sharedStrings.xml><?xml version="1.0" encoding="utf-8"?>
<sst xmlns="http://schemas.openxmlformats.org/spreadsheetml/2006/main" count="252" uniqueCount="203">
  <si>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</si>
  <si>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</si>
  <si>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</si>
  <si>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</si>
  <si>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</si>
  <si>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</si>
  <si>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</si>
  <si>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</si>
  <si>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</si>
  <si>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</si>
  <si>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</si>
  <si>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</si>
  <si>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</si>
  <si>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</si>
  <si>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</si>
  <si>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</si>
  <si>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</si>
  <si>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</si>
  <si>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</si>
  <si>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</si>
  <si>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</si>
  <si>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</si>
  <si>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</si>
  <si>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</si>
  <si>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</si>
  <si>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</si>
  <si>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</si>
  <si>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</si>
  <si>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</si>
  <si>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</si>
  <si>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</si>
  <si>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</si>
  <si>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</si>
  <si>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</si>
  <si>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</si>
  <si>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</si>
  <si>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</si>
  <si>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</si>
  <si>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</si>
  <si>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</si>
  <si>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</si>
  <si>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</si>
  <si>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</si>
  <si>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</si>
  <si>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</si>
  <si>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</si>
  <si>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</si>
  <si>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</si>
  <si>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</si>
  <si>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</si>
  <si>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</si>
  <si>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</si>
  <si>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</si>
  <si>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</si>
  <si>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</si>
  <si>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</si>
  <si>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</si>
  <si>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</si>
  <si>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</si>
  <si>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</si>
  <si>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</si>
  <si>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</si>
  <si>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</si>
  <si>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</si>
  <si>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</si>
  <si>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</si>
  <si>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</si>
  <si>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</si>
  <si>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</si>
  <si>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</si>
  <si>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</si>
  <si>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</si>
  <si>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</si>
  <si>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</si>
  <si>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</si>
  <si>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</si>
  <si>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</si>
  <si>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</si>
  <si>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</si>
  <si>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</si>
  <si>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</si>
  <si>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</si>
  <si>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</si>
  <si>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</si>
  <si>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</si>
  <si>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</si>
  <si>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</si>
  <si>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</si>
  <si>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</si>
  <si>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</si>
  <si>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</si>
  <si>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</si>
  <si>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t>Savo Kostić</t>
  </si>
  <si>
    <r>
      <t>Broj ECTS kredita:</t>
    </r>
    <r>
      <rPr>
        <sz val="11"/>
        <rFont val="Arial"/>
        <family val="2"/>
      </rPr>
      <t xml:space="preserve"> 2</t>
    </r>
  </si>
  <si>
    <t>2/2020</t>
  </si>
  <si>
    <t>22/2020</t>
  </si>
  <si>
    <r>
      <t>SARADNIK:</t>
    </r>
    <r>
      <rPr>
        <sz val="11"/>
        <rFont val="Arial"/>
        <family val="2"/>
      </rPr>
      <t xml:space="preserve"> Savo Kostić</t>
    </r>
  </si>
  <si>
    <t>Ćalov Milica</t>
  </si>
  <si>
    <t>Radusinović Marina</t>
  </si>
  <si>
    <t>Zaštita životne sredine</t>
  </si>
  <si>
    <t>Vanja Vukićević Garić</t>
  </si>
  <si>
    <t>Nada Blagojević</t>
  </si>
  <si>
    <r>
      <t>STUDIJSKI PROGRAM:</t>
    </r>
    <r>
      <rPr>
        <sz val="11"/>
        <rFont val="Arial"/>
        <family val="2"/>
      </rPr>
      <t xml:space="preserve"> Zaštita životne sredine</t>
    </r>
  </si>
  <si>
    <r>
      <t>NASTAVNIK:</t>
    </r>
    <r>
      <rPr>
        <sz val="11"/>
        <rFont val="Arial"/>
        <family val="2"/>
      </rPr>
      <t xml:space="preserve"> Vanja Vukićević Garić</t>
    </r>
  </si>
  <si>
    <t>Predmetni nastavnik:</t>
  </si>
  <si>
    <r>
      <t>Studijski program:</t>
    </r>
    <r>
      <rPr>
        <sz val="11"/>
        <rFont val="Arial"/>
        <family val="2"/>
      </rPr>
      <t xml:space="preserve"> Zaštita životne sredine</t>
    </r>
  </si>
  <si>
    <t>Engleski jezik 1</t>
  </si>
  <si>
    <t>2021/2022</t>
  </si>
  <si>
    <t>zimski</t>
  </si>
  <si>
    <t>1/2021</t>
  </si>
  <si>
    <t>Knežević Nevena</t>
  </si>
  <si>
    <t>2/2021</t>
  </si>
  <si>
    <t>Krgović Ivona</t>
  </si>
  <si>
    <t>3/2021</t>
  </si>
  <si>
    <t>Aleksić Anđela</t>
  </si>
  <si>
    <t>4/2021</t>
  </si>
  <si>
    <t>Pešić Marko</t>
  </si>
  <si>
    <t>5/2021</t>
  </si>
  <si>
    <t>Grgurović Jovana</t>
  </si>
  <si>
    <t>6/2021</t>
  </si>
  <si>
    <t>Vujošević Andrija</t>
  </si>
  <si>
    <t>7/2021</t>
  </si>
  <si>
    <t>Popović Nevena</t>
  </si>
  <si>
    <t>8/2021</t>
  </si>
  <si>
    <t>Đukić Luka</t>
  </si>
  <si>
    <t>9/2021</t>
  </si>
  <si>
    <t>Perezić Anel</t>
  </si>
  <si>
    <t>10/2021</t>
  </si>
  <si>
    <t>Vuković Snežana</t>
  </si>
  <si>
    <t>11/2021</t>
  </si>
  <si>
    <t>Radović Kristina</t>
  </si>
  <si>
    <t>12/2021</t>
  </si>
  <si>
    <t>Borozan Marija</t>
  </si>
  <si>
    <t>13/2021</t>
  </si>
  <si>
    <t>Nikčević Žana</t>
  </si>
  <si>
    <t>14/2021</t>
  </si>
  <si>
    <t>Vidić Jovana</t>
  </si>
  <si>
    <t>15/2021</t>
  </si>
  <si>
    <t>Božović Jelena</t>
  </si>
  <si>
    <t>18/2021</t>
  </si>
  <si>
    <t>Vuković Nada</t>
  </si>
  <si>
    <t>19/2021</t>
  </si>
  <si>
    <t>Nikić Milica</t>
  </si>
  <si>
    <t>20/2021</t>
  </si>
  <si>
    <t>Lakićević Tijana</t>
  </si>
  <si>
    <t>21/2021</t>
  </si>
  <si>
    <t>Minić Marija</t>
  </si>
  <si>
    <t>22/2021</t>
  </si>
  <si>
    <t>Kijamet Amina</t>
  </si>
  <si>
    <t>23/2021</t>
  </si>
  <si>
    <t>Vratnica Anja</t>
  </si>
  <si>
    <t>24/2021</t>
  </si>
  <si>
    <t>Savić Jelena</t>
  </si>
  <si>
    <t>25/2021</t>
  </si>
  <si>
    <t>Đođić Tamara</t>
  </si>
  <si>
    <t>26/2021</t>
  </si>
  <si>
    <t>Đođić Tina</t>
  </si>
  <si>
    <t>27/2021</t>
  </si>
  <si>
    <t>Bogosavljević Jovana</t>
  </si>
  <si>
    <t>28/2021</t>
  </si>
  <si>
    <t>Samardžić Krstinja</t>
  </si>
  <si>
    <t>29/2021</t>
  </si>
  <si>
    <t>Sekulić Anastasija</t>
  </si>
  <si>
    <t>30/2021</t>
  </si>
  <si>
    <t>Vukčević Lara</t>
  </si>
  <si>
    <t>31/2021</t>
  </si>
  <si>
    <t>Tomić Anđela</t>
  </si>
  <si>
    <t>32/2021</t>
  </si>
  <si>
    <t>Ajković Veljko</t>
  </si>
  <si>
    <t>33/2021</t>
  </si>
  <si>
    <t>Došljak Matija</t>
  </si>
  <si>
    <t>34/2021</t>
  </si>
  <si>
    <t>Stojović Mato</t>
  </si>
  <si>
    <t>35/2021</t>
  </si>
  <si>
    <t>Živković Ivan</t>
  </si>
  <si>
    <t>36/2021</t>
  </si>
  <si>
    <t>Tomović Andrijana</t>
  </si>
  <si>
    <t>37/2021</t>
  </si>
  <si>
    <t>Kovačević Dimitrije</t>
  </si>
  <si>
    <t>38/2021</t>
  </si>
  <si>
    <t>Dačević Marija</t>
  </si>
  <si>
    <t>39/2021</t>
  </si>
  <si>
    <t>Jokić Stefan</t>
  </si>
  <si>
    <t>40/2021</t>
  </si>
  <si>
    <t>Radulović Jovan</t>
  </si>
  <si>
    <t>41/2021</t>
  </si>
  <si>
    <t>Đurović Jelena</t>
  </si>
  <si>
    <t>42/2021</t>
  </si>
  <si>
    <t>Oršić Dijana</t>
  </si>
  <si>
    <t>43/2021</t>
  </si>
  <si>
    <t>Dabetić Andrea</t>
  </si>
  <si>
    <t>44/2021</t>
  </si>
  <si>
    <t>Stijepović Anja</t>
  </si>
  <si>
    <t>45/2021</t>
  </si>
  <si>
    <t>Pajović Ksenija</t>
  </si>
  <si>
    <t>OBRAZAC za evidenciju osvojenih poena na predmetu i predlog ocjene, studijske 2021/2022. zimski semestar</t>
  </si>
  <si>
    <r>
      <t>PREDMET:</t>
    </r>
    <r>
      <rPr>
        <sz val="11"/>
        <rFont val="Arial"/>
        <family val="2"/>
      </rPr>
      <t xml:space="preserve"> Engleski jezik 1</t>
    </r>
  </si>
  <si>
    <t>OBRAZAC ZA ZAKLJUČNE OCJENE, STUDIJSKE 2021/2022. ZIMSKI SEMESTAR</t>
  </si>
  <si>
    <t>Datum: 12/22/2021.</t>
  </si>
  <si>
    <t>MAŠINSKI FAKULTET</t>
  </si>
  <si>
    <r>
      <t>Godina:</t>
    </r>
    <r>
      <rPr>
        <sz val="11"/>
        <rFont val="Arial"/>
        <family val="2"/>
      </rPr>
      <t xml:space="preserve"> 2021/2022</t>
    </r>
  </si>
  <si>
    <r>
      <t>Semestar:</t>
    </r>
    <r>
      <rPr>
        <sz val="11"/>
        <rFont val="Arial"/>
        <family val="2"/>
      </rPr>
      <t xml:space="preserve"> zimski</t>
    </r>
  </si>
  <si>
    <t>po završetku zimskog semestra studijske 2021/2022 godine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</si>
</sst>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>
      <selection activeCell="G24" sqref="G24"/>
    </sheetView>
  </sheetViews>
  <sheetFormatPr defaultColWidth="8.85546875" defaultRowHeight="12.75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7"/>
    </row>
    <row r="2" spans="1:12">
      <c r="A2" s="8"/>
      <c r="B2" s="3" t="s">
        <v>34</v>
      </c>
      <c r="C2" s="89" t="s">
        <v>106</v>
      </c>
      <c r="D2" s="89"/>
      <c r="E2" s="89"/>
      <c r="F2" s="89"/>
      <c r="G2" s="89"/>
      <c r="H2" s="89"/>
      <c r="I2" s="9"/>
    </row>
    <row r="3" spans="1:12" ht="13.5" thickBot="1">
      <c r="A3" s="8"/>
      <c r="B3" s="3" t="s">
        <v>45</v>
      </c>
      <c r="C3" s="89" t="s">
        <v>46</v>
      </c>
      <c r="D3" s="89"/>
      <c r="E3" s="89"/>
      <c r="F3" s="89"/>
      <c r="G3" s="89"/>
      <c r="H3" s="89"/>
      <c r="I3" s="9"/>
    </row>
    <row r="4" spans="1:12">
      <c r="A4" s="8"/>
      <c r="B4" s="3" t="s">
        <v>35</v>
      </c>
      <c r="C4" s="89" t="s">
        <v>99</v>
      </c>
      <c r="D4" s="89"/>
      <c r="E4" s="89"/>
      <c r="F4" s="89"/>
      <c r="G4" s="89"/>
      <c r="H4" s="89"/>
      <c r="I4" s="9"/>
      <c r="K4" s="90" t="s">
        <v>12</v>
      </c>
      <c r="L4" s="91"/>
    </row>
    <row r="5" spans="1:12">
      <c r="A5" s="8"/>
      <c r="B5" s="3" t="s">
        <v>36</v>
      </c>
      <c r="C5" s="92"/>
      <c r="D5" s="92"/>
      <c r="E5" s="92"/>
      <c r="F5" s="92"/>
      <c r="G5" s="92"/>
      <c r="H5" s="92"/>
      <c r="I5" s="9"/>
      <c r="K5" s="13">
        <v>0</v>
      </c>
      <c r="L5" s="14" t="s">
        <v>7</v>
      </c>
    </row>
    <row r="6" spans="1:12">
      <c r="A6" s="8"/>
      <c r="B6" s="3" t="s">
        <v>18</v>
      </c>
      <c r="C6" s="93" t="s">
        <v>107</v>
      </c>
      <c r="D6" s="93"/>
      <c r="E6" s="20"/>
      <c r="F6" s="20"/>
      <c r="G6" s="20"/>
      <c r="H6" s="20"/>
      <c r="I6" s="9"/>
      <c r="K6" s="13">
        <v>50</v>
      </c>
      <c r="L6" s="14" t="s">
        <v>6</v>
      </c>
    </row>
    <row r="7" spans="1:12">
      <c r="A7" s="8"/>
      <c r="B7" s="3" t="s">
        <v>19</v>
      </c>
      <c r="C7" s="93" t="s">
        <v>108</v>
      </c>
      <c r="D7" s="93"/>
      <c r="E7" s="20"/>
      <c r="F7" s="20"/>
      <c r="G7" s="20"/>
      <c r="H7" s="20"/>
      <c r="I7" s="9"/>
      <c r="K7" s="13">
        <v>60</v>
      </c>
      <c r="L7" s="14" t="s">
        <v>5</v>
      </c>
    </row>
    <row r="8" spans="1:12">
      <c r="A8" s="8"/>
      <c r="B8" s="3" t="s">
        <v>14</v>
      </c>
      <c r="C8" s="93">
        <v>1</v>
      </c>
      <c r="D8" s="93"/>
      <c r="E8" s="20"/>
      <c r="F8" s="20"/>
      <c r="G8" s="20"/>
      <c r="H8" s="20"/>
      <c r="I8" s="9"/>
      <c r="K8" s="13">
        <v>70</v>
      </c>
      <c r="L8" s="14" t="s">
        <v>3</v>
      </c>
    </row>
    <row r="9" spans="1:12">
      <c r="A9" s="8"/>
      <c r="B9" s="3" t="s">
        <v>15</v>
      </c>
      <c r="C9" s="88">
        <v>2</v>
      </c>
      <c r="D9" s="88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88">
        <v>45</v>
      </c>
      <c r="D10" s="88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>
      <c r="A11" s="8"/>
      <c r="B11" s="3"/>
      <c r="C11" s="21"/>
      <c r="D11" s="20"/>
      <c r="E11" s="20"/>
      <c r="F11" s="20"/>
      <c r="G11" s="20"/>
      <c r="H11" s="20"/>
      <c r="I11" s="9"/>
    </row>
    <row r="12" spans="1:1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>
      <c r="A14" s="8"/>
      <c r="B14" s="4"/>
      <c r="C14" s="20"/>
      <c r="D14" s="20"/>
      <c r="E14" s="20"/>
      <c r="F14" s="20"/>
      <c r="G14" s="20"/>
      <c r="H14" s="20"/>
      <c r="I14" s="9"/>
    </row>
    <row r="15" spans="1:12">
      <c r="A15" s="8"/>
      <c r="B15" s="3" t="s">
        <v>47</v>
      </c>
      <c r="C15" s="89" t="s">
        <v>100</v>
      </c>
      <c r="D15" s="89"/>
      <c r="E15" s="89"/>
      <c r="F15" s="89"/>
      <c r="G15" s="89"/>
      <c r="H15" s="89"/>
      <c r="I15" s="9"/>
    </row>
    <row r="16" spans="1:12">
      <c r="A16" s="8"/>
      <c r="B16" s="3" t="s">
        <v>13</v>
      </c>
      <c r="C16" s="89" t="s">
        <v>92</v>
      </c>
      <c r="D16" s="89"/>
      <c r="E16" s="89"/>
      <c r="F16" s="89"/>
      <c r="G16" s="89"/>
      <c r="H16" s="89"/>
      <c r="I16" s="9"/>
    </row>
    <row r="17" spans="1:9">
      <c r="A17" s="8"/>
      <c r="B17" s="4"/>
      <c r="C17" s="22"/>
      <c r="D17" s="22"/>
      <c r="E17" s="22"/>
      <c r="F17" s="22"/>
      <c r="G17" s="22"/>
      <c r="H17" s="22"/>
      <c r="I17" s="9"/>
    </row>
    <row r="18" spans="1:9">
      <c r="A18" s="8"/>
      <c r="B18" s="3" t="s">
        <v>9</v>
      </c>
      <c r="C18" s="89" t="s">
        <v>101</v>
      </c>
      <c r="D18" s="89"/>
      <c r="E18" s="89"/>
      <c r="F18" s="89"/>
      <c r="G18" s="89"/>
      <c r="H18" s="89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>
      <pane ySplit="2" topLeftCell="A3" activePane="bottomLeft" state="frozen"/>
      <selection pane="bottomLeft" activeCell="S10" sqref="S10"/>
    </sheetView>
  </sheetViews>
  <sheetFormatPr defaultColWidth="9.140625" defaultRowHeight="12.75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83" customWidth="1"/>
    <col min="12" max="16" width="6.7109375" style="1" customWidth="1"/>
    <col min="17" max="17" width="6.7109375" style="83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>
      <c r="A1" s="94" t="s">
        <v>8</v>
      </c>
      <c r="B1" s="99" t="s">
        <v>53</v>
      </c>
      <c r="C1" s="97" t="s">
        <v>4</v>
      </c>
      <c r="D1" s="101" t="s">
        <v>22</v>
      </c>
      <c r="E1" s="96" t="s">
        <v>25</v>
      </c>
      <c r="F1" s="96"/>
      <c r="G1" s="96"/>
      <c r="H1" s="96"/>
      <c r="I1" s="96"/>
      <c r="J1" s="96"/>
      <c r="K1" s="96" t="s">
        <v>26</v>
      </c>
      <c r="L1" s="96"/>
      <c r="M1" s="96" t="s">
        <v>27</v>
      </c>
      <c r="N1" s="96"/>
      <c r="O1" s="96" t="s">
        <v>28</v>
      </c>
      <c r="P1" s="96"/>
      <c r="Q1" s="96" t="s">
        <v>23</v>
      </c>
      <c r="R1" s="96"/>
      <c r="S1" s="97" t="s">
        <v>33</v>
      </c>
      <c r="T1" s="97" t="s">
        <v>10</v>
      </c>
      <c r="U1" s="97" t="s">
        <v>21</v>
      </c>
      <c r="V1" s="97" t="s">
        <v>24</v>
      </c>
      <c r="W1" s="104" t="s">
        <v>48</v>
      </c>
      <c r="X1" s="97" t="s">
        <v>32</v>
      </c>
      <c r="Y1" s="97" t="s">
        <v>31</v>
      </c>
      <c r="Z1" s="102" t="s">
        <v>0</v>
      </c>
    </row>
    <row r="2" spans="1:27" ht="13.5" thickBot="1">
      <c r="A2" s="95"/>
      <c r="B2" s="100"/>
      <c r="C2" s="98"/>
      <c r="D2" s="100"/>
      <c r="E2" s="81">
        <v>1</v>
      </c>
      <c r="F2" s="81">
        <v>2</v>
      </c>
      <c r="G2" s="81">
        <v>3</v>
      </c>
      <c r="H2" s="81">
        <v>4</v>
      </c>
      <c r="I2" s="81">
        <v>5</v>
      </c>
      <c r="J2" s="81">
        <v>6</v>
      </c>
      <c r="K2" s="82" t="s">
        <v>29</v>
      </c>
      <c r="L2" s="81" t="s">
        <v>30</v>
      </c>
      <c r="M2" s="81" t="s">
        <v>29</v>
      </c>
      <c r="N2" s="81" t="s">
        <v>30</v>
      </c>
      <c r="O2" s="81" t="s">
        <v>29</v>
      </c>
      <c r="P2" s="81" t="s">
        <v>30</v>
      </c>
      <c r="Q2" s="82" t="s">
        <v>29</v>
      </c>
      <c r="R2" s="81" t="s">
        <v>30</v>
      </c>
      <c r="S2" s="98"/>
      <c r="T2" s="98"/>
      <c r="U2" s="98"/>
      <c r="V2" s="98"/>
      <c r="W2" s="105"/>
      <c r="X2" s="98"/>
      <c r="Y2" s="98"/>
      <c r="Z2" s="103"/>
      <c r="AA2" s="38"/>
    </row>
    <row r="3" spans="1:27">
      <c r="A3" s="46">
        <v>2</v>
      </c>
      <c r="B3" s="47" t="s">
        <v>109</v>
      </c>
      <c r="C3" s="48" t="s">
        <v>110</v>
      </c>
      <c r="D3" s="49"/>
      <c r="E3" s="49">
        <v>3</v>
      </c>
      <c r="F3" s="49">
        <v>2</v>
      </c>
      <c r="G3" s="49"/>
      <c r="H3" s="49">
        <v>3</v>
      </c>
      <c r="I3" s="49"/>
      <c r="J3" s="49"/>
      <c r="K3" s="49">
        <v>26.5</v>
      </c>
      <c r="L3" s="49"/>
      <c r="M3" s="49"/>
      <c r="N3" s="49"/>
      <c r="O3" s="49"/>
      <c r="P3" s="49"/>
      <c r="Q3" s="49">
        <v>45.5</v>
      </c>
      <c r="R3" s="49"/>
      <c r="S3" s="50">
        <f t="shared" ref="S3:S47" si="0">SUM(E3:J3)</f>
        <v>8</v>
      </c>
      <c r="T3" s="50">
        <f t="shared" ref="T3:T47" si="1">IF(AND(ISBLANK(K3),ISBLANK(L3)),"",MAX(K3,L3))</f>
        <v>26.5</v>
      </c>
      <c r="U3" s="50" t="str">
        <f t="shared" ref="U3:U47" si="2">IF(AND(ISBLANK(M3),ISBLANK(N3)),"",MAX(M3,N3))</f>
        <v/>
      </c>
      <c r="V3" s="50" t="str">
        <f t="shared" ref="V3:V47" si="3">IF(AND(ISBLANK(O3),ISBLANK(P3)),"",MAX(O3,P3))</f>
        <v/>
      </c>
      <c r="W3" s="50">
        <f t="shared" ref="W3:W47" si="4">D3 + SUM(S3:V3)</f>
        <v>34.5</v>
      </c>
      <c r="X3" s="50">
        <f t="shared" ref="X3:X47" si="5">IF(AND(ISBLANK(Q3),ISBLANK(R3)),"",MAX(Q3,R3))</f>
        <v>45.5</v>
      </c>
      <c r="Y3" s="50">
        <f t="shared" ref="Y3:Y47" si="6">SUM(W3:X3)</f>
        <v>80</v>
      </c>
      <c r="Z3" s="51" t="str">
        <f t="shared" ref="Z3:Z47" si="7">IF(X3="","",VLOOKUP(Y3,Ocjene,2))</f>
        <v>B</v>
      </c>
    </row>
    <row r="4" spans="1:27">
      <c r="A4" s="52">
        <v>3</v>
      </c>
      <c r="B4" s="53" t="s">
        <v>111</v>
      </c>
      <c r="C4" s="54" t="s">
        <v>112</v>
      </c>
      <c r="D4" s="55"/>
      <c r="E4" s="55"/>
      <c r="F4" s="55"/>
      <c r="G4" s="55"/>
      <c r="H4" s="55"/>
      <c r="I4" s="55"/>
      <c r="J4" s="55"/>
      <c r="K4" s="55">
        <v>11</v>
      </c>
      <c r="L4" s="55"/>
      <c r="M4" s="55"/>
      <c r="N4" s="55"/>
      <c r="O4" s="55"/>
      <c r="P4" s="55"/>
      <c r="Q4" s="55">
        <v>15</v>
      </c>
      <c r="R4" s="55"/>
      <c r="S4" s="56">
        <f t="shared" si="0"/>
        <v>0</v>
      </c>
      <c r="T4" s="56">
        <f t="shared" si="1"/>
        <v>11</v>
      </c>
      <c r="U4" s="56" t="str">
        <f t="shared" si="2"/>
        <v/>
      </c>
      <c r="V4" s="56" t="str">
        <f t="shared" si="3"/>
        <v/>
      </c>
      <c r="W4" s="56">
        <f t="shared" si="4"/>
        <v>11</v>
      </c>
      <c r="X4" s="56">
        <f t="shared" si="5"/>
        <v>15</v>
      </c>
      <c r="Y4" s="56">
        <f t="shared" si="6"/>
        <v>26</v>
      </c>
      <c r="Z4" s="57" t="str">
        <f t="shared" si="7"/>
        <v>F</v>
      </c>
    </row>
    <row r="5" spans="1:27">
      <c r="A5" s="52">
        <v>4</v>
      </c>
      <c r="B5" s="53" t="s">
        <v>113</v>
      </c>
      <c r="C5" s="54" t="s">
        <v>114</v>
      </c>
      <c r="D5" s="55"/>
      <c r="E5" s="55">
        <v>3</v>
      </c>
      <c r="F5" s="55"/>
      <c r="G5" s="55">
        <v>3</v>
      </c>
      <c r="H5" s="55"/>
      <c r="I5" s="55"/>
      <c r="J5" s="55"/>
      <c r="K5" s="55">
        <v>24</v>
      </c>
      <c r="L5" s="55"/>
      <c r="M5" s="55"/>
      <c r="N5" s="55"/>
      <c r="O5" s="55"/>
      <c r="P5" s="55"/>
      <c r="Q5" s="55">
        <v>48</v>
      </c>
      <c r="R5" s="55"/>
      <c r="S5" s="56">
        <f t="shared" si="0"/>
        <v>6</v>
      </c>
      <c r="T5" s="56">
        <f t="shared" si="1"/>
        <v>24</v>
      </c>
      <c r="U5" s="56" t="str">
        <f t="shared" si="2"/>
        <v/>
      </c>
      <c r="V5" s="56" t="str">
        <f t="shared" si="3"/>
        <v/>
      </c>
      <c r="W5" s="56">
        <f t="shared" si="4"/>
        <v>30</v>
      </c>
      <c r="X5" s="56">
        <f t="shared" si="5"/>
        <v>48</v>
      </c>
      <c r="Y5" s="56">
        <f t="shared" si="6"/>
        <v>78</v>
      </c>
      <c r="Z5" s="57" t="str">
        <f t="shared" si="7"/>
        <v>C</v>
      </c>
    </row>
    <row r="6" spans="1:27">
      <c r="A6" s="52">
        <v>5</v>
      </c>
      <c r="B6" s="53" t="s">
        <v>115</v>
      </c>
      <c r="C6" s="54" t="s">
        <v>116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>
        <f t="shared" si="0"/>
        <v>0</v>
      </c>
      <c r="T6" s="56" t="str">
        <f t="shared" si="1"/>
        <v/>
      </c>
      <c r="U6" s="56" t="str">
        <f t="shared" si="2"/>
        <v/>
      </c>
      <c r="V6" s="56" t="str">
        <f t="shared" si="3"/>
        <v/>
      </c>
      <c r="W6" s="56">
        <f t="shared" si="4"/>
        <v>0</v>
      </c>
      <c r="X6" s="56" t="str">
        <f t="shared" si="5"/>
        <v/>
      </c>
      <c r="Y6" s="56">
        <f t="shared" si="6"/>
        <v>0</v>
      </c>
      <c r="Z6" s="57" t="str">
        <f t="shared" si="7"/>
        <v/>
      </c>
    </row>
    <row r="7" spans="1:27">
      <c r="A7" s="52">
        <v>6</v>
      </c>
      <c r="B7" s="53" t="s">
        <v>117</v>
      </c>
      <c r="C7" s="54" t="s">
        <v>118</v>
      </c>
      <c r="D7" s="55"/>
      <c r="E7" s="55"/>
      <c r="F7" s="55"/>
      <c r="G7" s="55"/>
      <c r="H7" s="55"/>
      <c r="I7" s="55"/>
      <c r="J7" s="55"/>
      <c r="K7" s="55">
        <v>30</v>
      </c>
      <c r="L7" s="55"/>
      <c r="M7" s="55"/>
      <c r="N7" s="55"/>
      <c r="O7" s="55"/>
      <c r="P7" s="55"/>
      <c r="Q7" s="55">
        <v>44</v>
      </c>
      <c r="R7" s="55"/>
      <c r="S7" s="56">
        <f t="shared" si="0"/>
        <v>0</v>
      </c>
      <c r="T7" s="56">
        <f t="shared" si="1"/>
        <v>30</v>
      </c>
      <c r="U7" s="56" t="str">
        <f t="shared" si="2"/>
        <v/>
      </c>
      <c r="V7" s="56" t="str">
        <f t="shared" si="3"/>
        <v/>
      </c>
      <c r="W7" s="56">
        <f t="shared" si="4"/>
        <v>30</v>
      </c>
      <c r="X7" s="56">
        <f t="shared" si="5"/>
        <v>44</v>
      </c>
      <c r="Y7" s="56">
        <f t="shared" si="6"/>
        <v>74</v>
      </c>
      <c r="Z7" s="57" t="str">
        <f t="shared" si="7"/>
        <v>C</v>
      </c>
    </row>
    <row r="8" spans="1:27">
      <c r="A8" s="52">
        <v>7</v>
      </c>
      <c r="B8" s="53" t="s">
        <v>119</v>
      </c>
      <c r="C8" s="54" t="s">
        <v>120</v>
      </c>
      <c r="D8" s="55"/>
      <c r="E8" s="55">
        <v>3</v>
      </c>
      <c r="F8" s="55">
        <v>2</v>
      </c>
      <c r="G8" s="55"/>
      <c r="H8" s="55"/>
      <c r="I8" s="55"/>
      <c r="J8" s="55"/>
      <c r="K8" s="55">
        <v>35</v>
      </c>
      <c r="L8" s="55"/>
      <c r="M8" s="55"/>
      <c r="N8" s="55"/>
      <c r="O8" s="55"/>
      <c r="P8" s="55"/>
      <c r="Q8" s="55">
        <v>40</v>
      </c>
      <c r="R8" s="55"/>
      <c r="S8" s="56">
        <f t="shared" si="0"/>
        <v>5</v>
      </c>
      <c r="T8" s="56">
        <f t="shared" si="1"/>
        <v>35</v>
      </c>
      <c r="U8" s="56" t="str">
        <f t="shared" si="2"/>
        <v/>
      </c>
      <c r="V8" s="56" t="str">
        <f t="shared" si="3"/>
        <v/>
      </c>
      <c r="W8" s="56">
        <f t="shared" si="4"/>
        <v>40</v>
      </c>
      <c r="X8" s="56">
        <f t="shared" si="5"/>
        <v>40</v>
      </c>
      <c r="Y8" s="56">
        <f t="shared" si="6"/>
        <v>80</v>
      </c>
      <c r="Z8" s="57" t="str">
        <f t="shared" si="7"/>
        <v>B</v>
      </c>
    </row>
    <row r="9" spans="1:27">
      <c r="A9" s="52">
        <v>8</v>
      </c>
      <c r="B9" s="53" t="s">
        <v>121</v>
      </c>
      <c r="C9" s="54" t="s">
        <v>122</v>
      </c>
      <c r="D9" s="55"/>
      <c r="E9" s="55">
        <v>3</v>
      </c>
      <c r="F9" s="55">
        <v>2</v>
      </c>
      <c r="G9" s="55">
        <v>3</v>
      </c>
      <c r="H9" s="55">
        <v>2</v>
      </c>
      <c r="I9" s="55"/>
      <c r="J9" s="55"/>
      <c r="K9" s="55">
        <v>26</v>
      </c>
      <c r="L9" s="55"/>
      <c r="M9" s="55"/>
      <c r="N9" s="55"/>
      <c r="O9" s="55"/>
      <c r="P9" s="55"/>
      <c r="Q9" s="55">
        <v>31</v>
      </c>
      <c r="R9" s="55"/>
      <c r="S9" s="56">
        <f t="shared" si="0"/>
        <v>10</v>
      </c>
      <c r="T9" s="56">
        <f t="shared" si="1"/>
        <v>26</v>
      </c>
      <c r="U9" s="56" t="str">
        <f t="shared" si="2"/>
        <v/>
      </c>
      <c r="V9" s="56" t="str">
        <f t="shared" si="3"/>
        <v/>
      </c>
      <c r="W9" s="56">
        <f t="shared" si="4"/>
        <v>36</v>
      </c>
      <c r="X9" s="56">
        <f t="shared" si="5"/>
        <v>31</v>
      </c>
      <c r="Y9" s="56">
        <f t="shared" si="6"/>
        <v>67</v>
      </c>
      <c r="Z9" s="57" t="str">
        <f t="shared" si="7"/>
        <v>D</v>
      </c>
    </row>
    <row r="10" spans="1:27">
      <c r="A10" s="52">
        <v>9</v>
      </c>
      <c r="B10" s="53" t="s">
        <v>123</v>
      </c>
      <c r="C10" s="54" t="s">
        <v>124</v>
      </c>
      <c r="D10" s="55"/>
      <c r="E10" s="55"/>
      <c r="F10" s="55"/>
      <c r="G10" s="55"/>
      <c r="H10" s="55"/>
      <c r="I10" s="55"/>
      <c r="J10" s="55"/>
      <c r="K10" s="55">
        <v>33</v>
      </c>
      <c r="L10" s="55"/>
      <c r="M10" s="55"/>
      <c r="N10" s="55"/>
      <c r="O10" s="55"/>
      <c r="P10" s="55"/>
      <c r="Q10" s="55"/>
      <c r="R10" s="55">
        <v>42</v>
      </c>
      <c r="S10" s="56">
        <f t="shared" si="0"/>
        <v>0</v>
      </c>
      <c r="T10" s="56">
        <f t="shared" si="1"/>
        <v>33</v>
      </c>
      <c r="U10" s="56" t="str">
        <f t="shared" si="2"/>
        <v/>
      </c>
      <c r="V10" s="56" t="str">
        <f t="shared" si="3"/>
        <v/>
      </c>
      <c r="W10" s="56">
        <f t="shared" si="4"/>
        <v>33</v>
      </c>
      <c r="X10" s="56">
        <f t="shared" si="5"/>
        <v>42</v>
      </c>
      <c r="Y10" s="56">
        <f t="shared" si="6"/>
        <v>75</v>
      </c>
      <c r="Z10" s="57" t="str">
        <f t="shared" si="7"/>
        <v>C</v>
      </c>
    </row>
    <row r="11" spans="1:27">
      <c r="A11" s="52">
        <v>10</v>
      </c>
      <c r="B11" s="53" t="s">
        <v>125</v>
      </c>
      <c r="C11" s="54" t="s">
        <v>126</v>
      </c>
      <c r="D11" s="55"/>
      <c r="E11" s="55">
        <v>3</v>
      </c>
      <c r="F11" s="55">
        <v>3</v>
      </c>
      <c r="G11" s="55"/>
      <c r="H11" s="55"/>
      <c r="I11" s="55"/>
      <c r="J11" s="55"/>
      <c r="K11" s="55">
        <v>36</v>
      </c>
      <c r="L11" s="55"/>
      <c r="M11" s="55"/>
      <c r="N11" s="55"/>
      <c r="O11" s="55"/>
      <c r="P11" s="55"/>
      <c r="Q11" s="55">
        <v>48</v>
      </c>
      <c r="R11" s="55"/>
      <c r="S11" s="56">
        <f t="shared" si="0"/>
        <v>6</v>
      </c>
      <c r="T11" s="56">
        <f t="shared" si="1"/>
        <v>36</v>
      </c>
      <c r="U11" s="56" t="str">
        <f t="shared" si="2"/>
        <v/>
      </c>
      <c r="V11" s="56" t="str">
        <f t="shared" si="3"/>
        <v/>
      </c>
      <c r="W11" s="56">
        <f t="shared" si="4"/>
        <v>42</v>
      </c>
      <c r="X11" s="56">
        <f t="shared" si="5"/>
        <v>48</v>
      </c>
      <c r="Y11" s="56">
        <f t="shared" si="6"/>
        <v>90</v>
      </c>
      <c r="Z11" s="57" t="str">
        <f t="shared" si="7"/>
        <v>A</v>
      </c>
    </row>
    <row r="12" spans="1:27">
      <c r="A12" s="52">
        <v>11</v>
      </c>
      <c r="B12" s="53" t="s">
        <v>127</v>
      </c>
      <c r="C12" s="54" t="s">
        <v>128</v>
      </c>
      <c r="D12" s="55"/>
      <c r="E12" s="55"/>
      <c r="F12" s="55"/>
      <c r="G12" s="55"/>
      <c r="H12" s="55"/>
      <c r="I12" s="55"/>
      <c r="J12" s="55"/>
      <c r="K12" s="55">
        <v>25</v>
      </c>
      <c r="L12" s="55"/>
      <c r="M12" s="55"/>
      <c r="N12" s="55"/>
      <c r="O12" s="55"/>
      <c r="P12" s="55"/>
      <c r="Q12" s="55">
        <v>35</v>
      </c>
      <c r="R12" s="55"/>
      <c r="S12" s="56">
        <f t="shared" si="0"/>
        <v>0</v>
      </c>
      <c r="T12" s="56">
        <f t="shared" si="1"/>
        <v>25</v>
      </c>
      <c r="U12" s="56" t="str">
        <f t="shared" si="2"/>
        <v/>
      </c>
      <c r="V12" s="56" t="str">
        <f t="shared" si="3"/>
        <v/>
      </c>
      <c r="W12" s="56">
        <f t="shared" si="4"/>
        <v>25</v>
      </c>
      <c r="X12" s="56">
        <f t="shared" si="5"/>
        <v>35</v>
      </c>
      <c r="Y12" s="56">
        <f t="shared" si="6"/>
        <v>60</v>
      </c>
      <c r="Z12" s="57" t="str">
        <f t="shared" si="7"/>
        <v>D</v>
      </c>
    </row>
    <row r="13" spans="1:27">
      <c r="A13" s="52">
        <v>12</v>
      </c>
      <c r="B13" s="53" t="s">
        <v>129</v>
      </c>
      <c r="C13" s="54" t="s">
        <v>130</v>
      </c>
      <c r="D13" s="55"/>
      <c r="E13" s="55"/>
      <c r="F13" s="55"/>
      <c r="G13" s="55"/>
      <c r="H13" s="55"/>
      <c r="I13" s="55"/>
      <c r="J13" s="55"/>
      <c r="K13" s="55">
        <v>18</v>
      </c>
      <c r="L13" s="55"/>
      <c r="M13" s="55"/>
      <c r="N13" s="55"/>
      <c r="O13" s="55"/>
      <c r="P13" s="55"/>
      <c r="Q13" s="55">
        <v>40</v>
      </c>
      <c r="R13" s="55"/>
      <c r="S13" s="56">
        <f t="shared" si="0"/>
        <v>0</v>
      </c>
      <c r="T13" s="56">
        <f t="shared" si="1"/>
        <v>18</v>
      </c>
      <c r="U13" s="56" t="str">
        <f t="shared" si="2"/>
        <v/>
      </c>
      <c r="V13" s="56" t="str">
        <f t="shared" si="3"/>
        <v/>
      </c>
      <c r="W13" s="56">
        <f t="shared" si="4"/>
        <v>18</v>
      </c>
      <c r="X13" s="56">
        <f t="shared" si="5"/>
        <v>40</v>
      </c>
      <c r="Y13" s="56">
        <f t="shared" si="6"/>
        <v>58</v>
      </c>
      <c r="Z13" s="57" t="str">
        <f t="shared" si="7"/>
        <v>E</v>
      </c>
    </row>
    <row r="14" spans="1:27">
      <c r="A14" s="52">
        <v>13</v>
      </c>
      <c r="B14" s="53" t="s">
        <v>131</v>
      </c>
      <c r="C14" s="54" t="s">
        <v>132</v>
      </c>
      <c r="D14" s="55"/>
      <c r="E14" s="55">
        <v>3</v>
      </c>
      <c r="F14" s="55">
        <v>2</v>
      </c>
      <c r="G14" s="55"/>
      <c r="H14" s="55"/>
      <c r="I14" s="55"/>
      <c r="J14" s="55"/>
      <c r="K14" s="55">
        <v>34</v>
      </c>
      <c r="L14" s="55"/>
      <c r="M14" s="55"/>
      <c r="N14" s="55"/>
      <c r="O14" s="55"/>
      <c r="P14" s="55"/>
      <c r="Q14" s="55">
        <v>46.5</v>
      </c>
      <c r="R14" s="55"/>
      <c r="S14" s="56">
        <f t="shared" si="0"/>
        <v>5</v>
      </c>
      <c r="T14" s="56">
        <f t="shared" si="1"/>
        <v>34</v>
      </c>
      <c r="U14" s="56" t="str">
        <f t="shared" si="2"/>
        <v/>
      </c>
      <c r="V14" s="56" t="str">
        <f t="shared" si="3"/>
        <v/>
      </c>
      <c r="W14" s="56">
        <f t="shared" si="4"/>
        <v>39</v>
      </c>
      <c r="X14" s="56">
        <f t="shared" si="5"/>
        <v>46.5</v>
      </c>
      <c r="Y14" s="56">
        <f t="shared" si="6"/>
        <v>85.5</v>
      </c>
      <c r="Z14" s="57" t="str">
        <f t="shared" si="7"/>
        <v>B</v>
      </c>
    </row>
    <row r="15" spans="1:27">
      <c r="A15" s="52">
        <v>14</v>
      </c>
      <c r="B15" s="53" t="s">
        <v>133</v>
      </c>
      <c r="C15" s="54" t="s">
        <v>134</v>
      </c>
      <c r="D15" s="55"/>
      <c r="E15" s="55"/>
      <c r="F15" s="55"/>
      <c r="G15" s="55"/>
      <c r="H15" s="55"/>
      <c r="I15" s="55"/>
      <c r="J15" s="55"/>
      <c r="K15" s="55"/>
      <c r="L15" s="55">
        <v>20</v>
      </c>
      <c r="M15" s="55"/>
      <c r="N15" s="55"/>
      <c r="O15" s="55"/>
      <c r="P15" s="55"/>
      <c r="Q15" s="55">
        <v>16</v>
      </c>
      <c r="R15" s="55">
        <v>30</v>
      </c>
      <c r="S15" s="56">
        <f t="shared" si="0"/>
        <v>0</v>
      </c>
      <c r="T15" s="56">
        <f t="shared" si="1"/>
        <v>20</v>
      </c>
      <c r="U15" s="56" t="str">
        <f t="shared" si="2"/>
        <v/>
      </c>
      <c r="V15" s="56" t="str">
        <f t="shared" si="3"/>
        <v/>
      </c>
      <c r="W15" s="56">
        <f t="shared" si="4"/>
        <v>20</v>
      </c>
      <c r="X15" s="56">
        <f t="shared" si="5"/>
        <v>30</v>
      </c>
      <c r="Y15" s="56">
        <f t="shared" si="6"/>
        <v>50</v>
      </c>
      <c r="Z15" s="57" t="str">
        <f t="shared" si="7"/>
        <v>E</v>
      </c>
    </row>
    <row r="16" spans="1:27" ht="12" customHeight="1">
      <c r="A16" s="52">
        <v>15</v>
      </c>
      <c r="B16" s="53" t="s">
        <v>135</v>
      </c>
      <c r="C16" s="54" t="s">
        <v>136</v>
      </c>
      <c r="D16" s="55"/>
      <c r="E16" s="55"/>
      <c r="F16" s="55"/>
      <c r="G16" s="55"/>
      <c r="H16" s="55"/>
      <c r="I16" s="55"/>
      <c r="J16" s="55"/>
      <c r="K16" s="55">
        <v>6</v>
      </c>
      <c r="L16" s="55">
        <v>25</v>
      </c>
      <c r="M16" s="55"/>
      <c r="N16" s="55"/>
      <c r="O16" s="55"/>
      <c r="P16" s="55"/>
      <c r="Q16" s="55">
        <v>25</v>
      </c>
      <c r="R16" s="55"/>
      <c r="S16" s="56">
        <f t="shared" si="0"/>
        <v>0</v>
      </c>
      <c r="T16" s="56">
        <f t="shared" si="1"/>
        <v>25</v>
      </c>
      <c r="U16" s="56" t="str">
        <f t="shared" si="2"/>
        <v/>
      </c>
      <c r="V16" s="56" t="str">
        <f t="shared" si="3"/>
        <v/>
      </c>
      <c r="W16" s="56">
        <f t="shared" si="4"/>
        <v>25</v>
      </c>
      <c r="X16" s="56">
        <f t="shared" si="5"/>
        <v>25</v>
      </c>
      <c r="Y16" s="56">
        <f t="shared" si="6"/>
        <v>50</v>
      </c>
      <c r="Z16" s="57" t="str">
        <f t="shared" si="7"/>
        <v>E</v>
      </c>
    </row>
    <row r="17" spans="1:26">
      <c r="A17" s="52">
        <v>16</v>
      </c>
      <c r="B17" s="53" t="s">
        <v>137</v>
      </c>
      <c r="C17" s="54" t="s">
        <v>138</v>
      </c>
      <c r="D17" s="55"/>
      <c r="E17" s="55">
        <v>3</v>
      </c>
      <c r="F17" s="55">
        <v>2</v>
      </c>
      <c r="G17" s="55">
        <v>3</v>
      </c>
      <c r="H17" s="55"/>
      <c r="I17" s="55"/>
      <c r="J17" s="55"/>
      <c r="K17" s="55">
        <v>20</v>
      </c>
      <c r="L17" s="55"/>
      <c r="M17" s="55"/>
      <c r="N17" s="55"/>
      <c r="O17" s="55"/>
      <c r="P17" s="55"/>
      <c r="Q17" s="55">
        <v>25.5</v>
      </c>
      <c r="R17" s="55">
        <v>37</v>
      </c>
      <c r="S17" s="56">
        <f t="shared" si="0"/>
        <v>8</v>
      </c>
      <c r="T17" s="56">
        <f t="shared" si="1"/>
        <v>20</v>
      </c>
      <c r="U17" s="56" t="str">
        <f t="shared" si="2"/>
        <v/>
      </c>
      <c r="V17" s="56" t="str">
        <f t="shared" si="3"/>
        <v/>
      </c>
      <c r="W17" s="56">
        <f t="shared" si="4"/>
        <v>28</v>
      </c>
      <c r="X17" s="56">
        <f t="shared" si="5"/>
        <v>37</v>
      </c>
      <c r="Y17" s="56">
        <f t="shared" si="6"/>
        <v>65</v>
      </c>
      <c r="Z17" s="57" t="str">
        <f t="shared" si="7"/>
        <v>D</v>
      </c>
    </row>
    <row r="18" spans="1:26">
      <c r="A18" s="52">
        <v>17</v>
      </c>
      <c r="B18" s="53" t="s">
        <v>139</v>
      </c>
      <c r="C18" s="54" t="s">
        <v>140</v>
      </c>
      <c r="D18" s="55"/>
      <c r="E18" s="55"/>
      <c r="F18" s="55"/>
      <c r="G18" s="55"/>
      <c r="H18" s="55"/>
      <c r="I18" s="55"/>
      <c r="J18" s="55"/>
      <c r="K18" s="55">
        <v>25</v>
      </c>
      <c r="L18" s="55"/>
      <c r="M18" s="55"/>
      <c r="N18" s="55"/>
      <c r="O18" s="55"/>
      <c r="P18" s="55"/>
      <c r="Q18" s="55">
        <v>33</v>
      </c>
      <c r="R18" s="55"/>
      <c r="S18" s="56">
        <f t="shared" si="0"/>
        <v>0</v>
      </c>
      <c r="T18" s="56">
        <f t="shared" si="1"/>
        <v>25</v>
      </c>
      <c r="U18" s="56" t="str">
        <f t="shared" si="2"/>
        <v/>
      </c>
      <c r="V18" s="56" t="str">
        <f t="shared" si="3"/>
        <v/>
      </c>
      <c r="W18" s="56">
        <f t="shared" si="4"/>
        <v>25</v>
      </c>
      <c r="X18" s="56">
        <f t="shared" si="5"/>
        <v>33</v>
      </c>
      <c r="Y18" s="56">
        <f t="shared" si="6"/>
        <v>58</v>
      </c>
      <c r="Z18" s="57" t="str">
        <f t="shared" si="7"/>
        <v>E</v>
      </c>
    </row>
    <row r="19" spans="1:26">
      <c r="A19" s="52">
        <v>18</v>
      </c>
      <c r="B19" s="53" t="s">
        <v>141</v>
      </c>
      <c r="C19" s="54" t="s">
        <v>142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>
        <f t="shared" si="0"/>
        <v>0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0</v>
      </c>
      <c r="X19" s="56" t="str">
        <f t="shared" si="5"/>
        <v/>
      </c>
      <c r="Y19" s="56">
        <f t="shared" si="6"/>
        <v>0</v>
      </c>
      <c r="Z19" s="57" t="str">
        <f t="shared" si="7"/>
        <v/>
      </c>
    </row>
    <row r="20" spans="1:26">
      <c r="A20" s="52">
        <v>19</v>
      </c>
      <c r="B20" s="53" t="s">
        <v>143</v>
      </c>
      <c r="C20" s="54" t="s">
        <v>144</v>
      </c>
      <c r="D20" s="55"/>
      <c r="E20" s="55"/>
      <c r="F20" s="55"/>
      <c r="G20" s="55"/>
      <c r="H20" s="55"/>
      <c r="I20" s="55"/>
      <c r="J20" s="55"/>
      <c r="K20" s="55">
        <v>16</v>
      </c>
      <c r="L20" s="55">
        <v>19</v>
      </c>
      <c r="M20" s="55"/>
      <c r="N20" s="55"/>
      <c r="O20" s="55"/>
      <c r="P20" s="55"/>
      <c r="Q20" s="55">
        <v>24</v>
      </c>
      <c r="R20" s="55">
        <v>25</v>
      </c>
      <c r="S20" s="56">
        <f t="shared" si="0"/>
        <v>0</v>
      </c>
      <c r="T20" s="56">
        <f t="shared" si="1"/>
        <v>19</v>
      </c>
      <c r="U20" s="56" t="str">
        <f t="shared" si="2"/>
        <v/>
      </c>
      <c r="V20" s="56" t="str">
        <f t="shared" si="3"/>
        <v/>
      </c>
      <c r="W20" s="56">
        <f t="shared" si="4"/>
        <v>19</v>
      </c>
      <c r="X20" s="56">
        <f t="shared" si="5"/>
        <v>25</v>
      </c>
      <c r="Y20" s="56">
        <f t="shared" si="6"/>
        <v>44</v>
      </c>
      <c r="Z20" s="57" t="str">
        <f t="shared" si="7"/>
        <v>F</v>
      </c>
    </row>
    <row r="21" spans="1:26">
      <c r="A21" s="52">
        <v>20</v>
      </c>
      <c r="B21" s="53" t="s">
        <v>145</v>
      </c>
      <c r="C21" s="54" t="s">
        <v>146</v>
      </c>
      <c r="D21" s="55"/>
      <c r="E21" s="55">
        <v>3</v>
      </c>
      <c r="F21" s="55">
        <v>2</v>
      </c>
      <c r="G21" s="55">
        <v>3</v>
      </c>
      <c r="H21" s="55">
        <v>2</v>
      </c>
      <c r="I21" s="55"/>
      <c r="J21" s="55"/>
      <c r="K21" s="55">
        <v>38</v>
      </c>
      <c r="L21" s="55"/>
      <c r="M21" s="55"/>
      <c r="N21" s="55"/>
      <c r="O21" s="55"/>
      <c r="P21" s="55"/>
      <c r="Q21" s="55">
        <v>45</v>
      </c>
      <c r="R21" s="55"/>
      <c r="S21" s="56">
        <f t="shared" si="0"/>
        <v>10</v>
      </c>
      <c r="T21" s="56">
        <f t="shared" si="1"/>
        <v>38</v>
      </c>
      <c r="U21" s="56" t="str">
        <f t="shared" si="2"/>
        <v/>
      </c>
      <c r="V21" s="56" t="str">
        <f t="shared" si="3"/>
        <v/>
      </c>
      <c r="W21" s="56">
        <f t="shared" si="4"/>
        <v>48</v>
      </c>
      <c r="X21" s="56">
        <f t="shared" si="5"/>
        <v>45</v>
      </c>
      <c r="Y21" s="56">
        <f t="shared" si="6"/>
        <v>93</v>
      </c>
      <c r="Z21" s="57" t="str">
        <f t="shared" si="7"/>
        <v>A</v>
      </c>
    </row>
    <row r="22" spans="1:26">
      <c r="A22" s="52">
        <v>21</v>
      </c>
      <c r="B22" s="53" t="s">
        <v>147</v>
      </c>
      <c r="C22" s="54" t="s">
        <v>148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>
        <f t="shared" si="0"/>
        <v>0</v>
      </c>
      <c r="T22" s="56" t="str">
        <f t="shared" si="1"/>
        <v/>
      </c>
      <c r="U22" s="56" t="str">
        <f t="shared" si="2"/>
        <v/>
      </c>
      <c r="V22" s="56" t="str">
        <f t="shared" si="3"/>
        <v/>
      </c>
      <c r="W22" s="56">
        <f t="shared" si="4"/>
        <v>0</v>
      </c>
      <c r="X22" s="56" t="str">
        <f t="shared" si="5"/>
        <v/>
      </c>
      <c r="Y22" s="56">
        <f t="shared" si="6"/>
        <v>0</v>
      </c>
      <c r="Z22" s="57" t="str">
        <f t="shared" si="7"/>
        <v/>
      </c>
    </row>
    <row r="23" spans="1:26">
      <c r="A23" s="52">
        <v>22</v>
      </c>
      <c r="B23" s="53" t="s">
        <v>149</v>
      </c>
      <c r="C23" s="54" t="s">
        <v>150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>
        <f t="shared" si="0"/>
        <v>0</v>
      </c>
      <c r="T23" s="56" t="str">
        <f t="shared" si="1"/>
        <v/>
      </c>
      <c r="U23" s="56" t="str">
        <f t="shared" si="2"/>
        <v/>
      </c>
      <c r="V23" s="56" t="str">
        <f t="shared" si="3"/>
        <v/>
      </c>
      <c r="W23" s="56">
        <f t="shared" si="4"/>
        <v>0</v>
      </c>
      <c r="X23" s="56" t="str">
        <f t="shared" si="5"/>
        <v/>
      </c>
      <c r="Y23" s="56">
        <f t="shared" si="6"/>
        <v>0</v>
      </c>
      <c r="Z23" s="57" t="str">
        <f t="shared" si="7"/>
        <v/>
      </c>
    </row>
    <row r="24" spans="1:26">
      <c r="A24" s="52">
        <v>23</v>
      </c>
      <c r="B24" s="53" t="s">
        <v>151</v>
      </c>
      <c r="C24" s="54" t="s">
        <v>152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>
        <f t="shared" si="0"/>
        <v>0</v>
      </c>
      <c r="T24" s="56" t="str">
        <f t="shared" si="1"/>
        <v/>
      </c>
      <c r="U24" s="56" t="str">
        <f t="shared" si="2"/>
        <v/>
      </c>
      <c r="V24" s="56" t="str">
        <f t="shared" si="3"/>
        <v/>
      </c>
      <c r="W24" s="56">
        <f t="shared" si="4"/>
        <v>0</v>
      </c>
      <c r="X24" s="56" t="str">
        <f t="shared" si="5"/>
        <v/>
      </c>
      <c r="Y24" s="56">
        <f t="shared" si="6"/>
        <v>0</v>
      </c>
      <c r="Z24" s="57" t="str">
        <f t="shared" si="7"/>
        <v/>
      </c>
    </row>
    <row r="25" spans="1:26">
      <c r="A25" s="52">
        <v>24</v>
      </c>
      <c r="B25" s="53" t="s">
        <v>153</v>
      </c>
      <c r="C25" s="54" t="s">
        <v>154</v>
      </c>
      <c r="D25" s="55"/>
      <c r="E25" s="55"/>
      <c r="F25" s="55"/>
      <c r="G25" s="55"/>
      <c r="H25" s="55"/>
      <c r="I25" s="55"/>
      <c r="J25" s="55"/>
      <c r="K25" s="55">
        <v>11</v>
      </c>
      <c r="L25" s="55">
        <v>17</v>
      </c>
      <c r="M25" s="55"/>
      <c r="N25" s="55"/>
      <c r="O25" s="55"/>
      <c r="P25" s="55"/>
      <c r="Q25" s="55">
        <v>36</v>
      </c>
      <c r="R25" s="55"/>
      <c r="S25" s="56">
        <f t="shared" si="0"/>
        <v>0</v>
      </c>
      <c r="T25" s="56">
        <f t="shared" si="1"/>
        <v>17</v>
      </c>
      <c r="U25" s="56" t="str">
        <f t="shared" si="2"/>
        <v/>
      </c>
      <c r="V25" s="56" t="str">
        <f t="shared" si="3"/>
        <v/>
      </c>
      <c r="W25" s="56">
        <f t="shared" si="4"/>
        <v>17</v>
      </c>
      <c r="X25" s="56">
        <f t="shared" si="5"/>
        <v>36</v>
      </c>
      <c r="Y25" s="56">
        <f t="shared" si="6"/>
        <v>53</v>
      </c>
      <c r="Z25" s="57" t="str">
        <f t="shared" si="7"/>
        <v>E</v>
      </c>
    </row>
    <row r="26" spans="1:26">
      <c r="A26" s="52">
        <v>25</v>
      </c>
      <c r="B26" s="53" t="s">
        <v>155</v>
      </c>
      <c r="C26" s="54" t="s">
        <v>156</v>
      </c>
      <c r="D26" s="55"/>
      <c r="E26" s="55"/>
      <c r="F26" s="55"/>
      <c r="G26" s="55"/>
      <c r="H26" s="55"/>
      <c r="I26" s="55"/>
      <c r="J26" s="55"/>
      <c r="K26" s="55">
        <v>10</v>
      </c>
      <c r="L26" s="55">
        <v>18</v>
      </c>
      <c r="M26" s="55"/>
      <c r="N26" s="55"/>
      <c r="O26" s="55"/>
      <c r="P26" s="55"/>
      <c r="Q26" s="55">
        <v>34</v>
      </c>
      <c r="R26" s="55"/>
      <c r="S26" s="56">
        <f t="shared" si="0"/>
        <v>0</v>
      </c>
      <c r="T26" s="56">
        <f t="shared" si="1"/>
        <v>18</v>
      </c>
      <c r="U26" s="56" t="str">
        <f t="shared" si="2"/>
        <v/>
      </c>
      <c r="V26" s="56" t="str">
        <f t="shared" si="3"/>
        <v/>
      </c>
      <c r="W26" s="56">
        <f t="shared" si="4"/>
        <v>18</v>
      </c>
      <c r="X26" s="56">
        <f t="shared" si="5"/>
        <v>34</v>
      </c>
      <c r="Y26" s="56">
        <f t="shared" si="6"/>
        <v>52</v>
      </c>
      <c r="Z26" s="57" t="str">
        <f t="shared" si="7"/>
        <v>E</v>
      </c>
    </row>
    <row r="27" spans="1:26">
      <c r="A27" s="52">
        <v>26</v>
      </c>
      <c r="B27" s="53" t="s">
        <v>157</v>
      </c>
      <c r="C27" s="54" t="s">
        <v>158</v>
      </c>
      <c r="D27" s="55"/>
      <c r="E27" s="55"/>
      <c r="F27" s="55"/>
      <c r="G27" s="55"/>
      <c r="H27" s="55"/>
      <c r="I27" s="55"/>
      <c r="J27" s="55"/>
      <c r="K27" s="55">
        <v>32</v>
      </c>
      <c r="L27" s="55"/>
      <c r="M27" s="55"/>
      <c r="N27" s="55"/>
      <c r="O27" s="55"/>
      <c r="P27" s="55"/>
      <c r="Q27" s="55">
        <v>33.5</v>
      </c>
      <c r="R27" s="55"/>
      <c r="S27" s="56">
        <f t="shared" si="0"/>
        <v>0</v>
      </c>
      <c r="T27" s="56">
        <f t="shared" si="1"/>
        <v>32</v>
      </c>
      <c r="U27" s="56" t="str">
        <f t="shared" si="2"/>
        <v/>
      </c>
      <c r="V27" s="56" t="str">
        <f t="shared" si="3"/>
        <v/>
      </c>
      <c r="W27" s="56">
        <f t="shared" si="4"/>
        <v>32</v>
      </c>
      <c r="X27" s="56">
        <f t="shared" si="5"/>
        <v>33.5</v>
      </c>
      <c r="Y27" s="56">
        <f t="shared" si="6"/>
        <v>65.5</v>
      </c>
      <c r="Z27" s="57" t="str">
        <f t="shared" si="7"/>
        <v>D</v>
      </c>
    </row>
    <row r="28" spans="1:26">
      <c r="A28" s="52">
        <v>27</v>
      </c>
      <c r="B28" s="53" t="s">
        <v>159</v>
      </c>
      <c r="C28" s="54" t="s">
        <v>160</v>
      </c>
      <c r="D28" s="55"/>
      <c r="E28" s="55"/>
      <c r="F28" s="55"/>
      <c r="G28" s="55"/>
      <c r="H28" s="55"/>
      <c r="I28" s="55"/>
      <c r="J28" s="55"/>
      <c r="K28" s="55">
        <v>39</v>
      </c>
      <c r="L28" s="55"/>
      <c r="M28" s="55"/>
      <c r="N28" s="55"/>
      <c r="O28" s="55"/>
      <c r="P28" s="55"/>
      <c r="Q28" s="55">
        <v>47</v>
      </c>
      <c r="R28" s="55"/>
      <c r="S28" s="56">
        <f t="shared" si="0"/>
        <v>0</v>
      </c>
      <c r="T28" s="56">
        <f t="shared" si="1"/>
        <v>39</v>
      </c>
      <c r="U28" s="56" t="str">
        <f t="shared" si="2"/>
        <v/>
      </c>
      <c r="V28" s="56" t="str">
        <f t="shared" si="3"/>
        <v/>
      </c>
      <c r="W28" s="56">
        <f t="shared" si="4"/>
        <v>39</v>
      </c>
      <c r="X28" s="56">
        <f t="shared" si="5"/>
        <v>47</v>
      </c>
      <c r="Y28" s="56">
        <f t="shared" si="6"/>
        <v>86</v>
      </c>
      <c r="Z28" s="57" t="str">
        <f t="shared" si="7"/>
        <v>B</v>
      </c>
    </row>
    <row r="29" spans="1:26">
      <c r="A29" s="52">
        <v>28</v>
      </c>
      <c r="B29" s="53" t="s">
        <v>161</v>
      </c>
      <c r="C29" s="54" t="s">
        <v>162</v>
      </c>
      <c r="D29" s="55"/>
      <c r="E29" s="55"/>
      <c r="F29" s="55"/>
      <c r="G29" s="55"/>
      <c r="H29" s="55"/>
      <c r="I29" s="55"/>
      <c r="J29" s="55"/>
      <c r="K29" s="55">
        <v>34.5</v>
      </c>
      <c r="L29" s="55"/>
      <c r="M29" s="55"/>
      <c r="N29" s="55"/>
      <c r="O29" s="55"/>
      <c r="P29" s="55"/>
      <c r="Q29" s="55">
        <v>42.5</v>
      </c>
      <c r="R29" s="55"/>
      <c r="S29" s="56">
        <f t="shared" si="0"/>
        <v>0</v>
      </c>
      <c r="T29" s="56">
        <f t="shared" si="1"/>
        <v>34.5</v>
      </c>
      <c r="U29" s="56" t="str">
        <f t="shared" si="2"/>
        <v/>
      </c>
      <c r="V29" s="56" t="str">
        <f t="shared" si="3"/>
        <v/>
      </c>
      <c r="W29" s="56">
        <f t="shared" si="4"/>
        <v>34.5</v>
      </c>
      <c r="X29" s="56">
        <f t="shared" si="5"/>
        <v>42.5</v>
      </c>
      <c r="Y29" s="56">
        <f t="shared" si="6"/>
        <v>77</v>
      </c>
      <c r="Z29" s="57" t="str">
        <f t="shared" si="7"/>
        <v>C</v>
      </c>
    </row>
    <row r="30" spans="1:26">
      <c r="A30" s="52">
        <v>29</v>
      </c>
      <c r="B30" s="53" t="s">
        <v>163</v>
      </c>
      <c r="C30" s="54" t="s">
        <v>164</v>
      </c>
      <c r="D30" s="55"/>
      <c r="E30" s="55"/>
      <c r="F30" s="55"/>
      <c r="G30" s="55"/>
      <c r="H30" s="55"/>
      <c r="I30" s="55"/>
      <c r="J30" s="55"/>
      <c r="K30" s="55">
        <v>17</v>
      </c>
      <c r="L30" s="55">
        <v>23</v>
      </c>
      <c r="M30" s="55"/>
      <c r="N30" s="55"/>
      <c r="O30" s="55"/>
      <c r="P30" s="55"/>
      <c r="Q30" s="55">
        <v>24.5</v>
      </c>
      <c r="R30" s="55">
        <v>27</v>
      </c>
      <c r="S30" s="56">
        <f t="shared" si="0"/>
        <v>0</v>
      </c>
      <c r="T30" s="56">
        <f t="shared" si="1"/>
        <v>23</v>
      </c>
      <c r="U30" s="56" t="str">
        <f t="shared" si="2"/>
        <v/>
      </c>
      <c r="V30" s="56" t="str">
        <f t="shared" si="3"/>
        <v/>
      </c>
      <c r="W30" s="56">
        <f t="shared" si="4"/>
        <v>23</v>
      </c>
      <c r="X30" s="56">
        <f t="shared" si="5"/>
        <v>27</v>
      </c>
      <c r="Y30" s="56">
        <f t="shared" si="6"/>
        <v>50</v>
      </c>
      <c r="Z30" s="57" t="str">
        <f t="shared" si="7"/>
        <v>E</v>
      </c>
    </row>
    <row r="31" spans="1:26">
      <c r="A31" s="52">
        <v>30</v>
      </c>
      <c r="B31" s="53" t="s">
        <v>165</v>
      </c>
      <c r="C31" s="54" t="s">
        <v>166</v>
      </c>
      <c r="D31" s="55"/>
      <c r="E31" s="55"/>
      <c r="F31" s="55"/>
      <c r="G31" s="55"/>
      <c r="H31" s="55"/>
      <c r="I31" s="55"/>
      <c r="J31" s="55"/>
      <c r="K31" s="55"/>
      <c r="L31" s="55">
        <v>34</v>
      </c>
      <c r="M31" s="55"/>
      <c r="N31" s="55"/>
      <c r="O31" s="55"/>
      <c r="P31" s="55"/>
      <c r="Q31" s="55">
        <v>21</v>
      </c>
      <c r="R31" s="55"/>
      <c r="S31" s="56">
        <f t="shared" si="0"/>
        <v>0</v>
      </c>
      <c r="T31" s="56">
        <f t="shared" si="1"/>
        <v>34</v>
      </c>
      <c r="U31" s="56" t="str">
        <f t="shared" si="2"/>
        <v/>
      </c>
      <c r="V31" s="56" t="str">
        <f t="shared" si="3"/>
        <v/>
      </c>
      <c r="W31" s="56">
        <f t="shared" si="4"/>
        <v>34</v>
      </c>
      <c r="X31" s="56">
        <f t="shared" si="5"/>
        <v>21</v>
      </c>
      <c r="Y31" s="56">
        <f t="shared" si="6"/>
        <v>55</v>
      </c>
      <c r="Z31" s="57" t="str">
        <f t="shared" si="7"/>
        <v>E</v>
      </c>
    </row>
    <row r="32" spans="1:26">
      <c r="A32" s="52">
        <v>31</v>
      </c>
      <c r="B32" s="53" t="s">
        <v>167</v>
      </c>
      <c r="C32" s="54" t="s">
        <v>168</v>
      </c>
      <c r="D32" s="55"/>
      <c r="E32" s="55"/>
      <c r="F32" s="55"/>
      <c r="G32" s="55"/>
      <c r="H32" s="55"/>
      <c r="I32" s="55"/>
      <c r="J32" s="55"/>
      <c r="K32" s="55">
        <v>27</v>
      </c>
      <c r="L32" s="55"/>
      <c r="M32" s="55"/>
      <c r="N32" s="55"/>
      <c r="O32" s="55"/>
      <c r="P32" s="55"/>
      <c r="Q32" s="55">
        <v>35</v>
      </c>
      <c r="R32" s="55"/>
      <c r="S32" s="56">
        <f t="shared" si="0"/>
        <v>0</v>
      </c>
      <c r="T32" s="56">
        <f t="shared" si="1"/>
        <v>27</v>
      </c>
      <c r="U32" s="56" t="str">
        <f t="shared" si="2"/>
        <v/>
      </c>
      <c r="V32" s="56" t="str">
        <f t="shared" si="3"/>
        <v/>
      </c>
      <c r="W32" s="56">
        <f t="shared" si="4"/>
        <v>27</v>
      </c>
      <c r="X32" s="56">
        <f t="shared" si="5"/>
        <v>35</v>
      </c>
      <c r="Y32" s="56">
        <f t="shared" si="6"/>
        <v>62</v>
      </c>
      <c r="Z32" s="57" t="str">
        <f t="shared" si="7"/>
        <v>D</v>
      </c>
    </row>
    <row r="33" spans="1:26">
      <c r="A33" s="52">
        <v>32</v>
      </c>
      <c r="B33" s="53" t="s">
        <v>169</v>
      </c>
      <c r="C33" s="54" t="s">
        <v>170</v>
      </c>
      <c r="D33" s="55"/>
      <c r="E33" s="55"/>
      <c r="F33" s="55"/>
      <c r="G33" s="55"/>
      <c r="H33" s="55"/>
      <c r="I33" s="55"/>
      <c r="J33" s="55"/>
      <c r="K33" s="55">
        <v>15</v>
      </c>
      <c r="L33" s="55"/>
      <c r="M33" s="55"/>
      <c r="N33" s="55"/>
      <c r="O33" s="55"/>
      <c r="P33" s="55"/>
      <c r="Q33" s="55">
        <v>3</v>
      </c>
      <c r="R33" s="55">
        <v>28</v>
      </c>
      <c r="S33" s="56">
        <f t="shared" si="0"/>
        <v>0</v>
      </c>
      <c r="T33" s="56">
        <f t="shared" si="1"/>
        <v>15</v>
      </c>
      <c r="U33" s="56" t="str">
        <f t="shared" si="2"/>
        <v/>
      </c>
      <c r="V33" s="56" t="str">
        <f t="shared" si="3"/>
        <v/>
      </c>
      <c r="W33" s="56">
        <f t="shared" si="4"/>
        <v>15</v>
      </c>
      <c r="X33" s="56">
        <f t="shared" si="5"/>
        <v>28</v>
      </c>
      <c r="Y33" s="56">
        <f t="shared" si="6"/>
        <v>43</v>
      </c>
      <c r="Z33" s="57" t="str">
        <f t="shared" si="7"/>
        <v>F</v>
      </c>
    </row>
    <row r="34" spans="1:26">
      <c r="A34" s="52">
        <v>33</v>
      </c>
      <c r="B34" s="53" t="s">
        <v>171</v>
      </c>
      <c r="C34" s="54" t="s">
        <v>172</v>
      </c>
      <c r="D34" s="55"/>
      <c r="E34" s="55">
        <v>2</v>
      </c>
      <c r="F34" s="55">
        <v>3</v>
      </c>
      <c r="G34" s="55"/>
      <c r="H34" s="55"/>
      <c r="I34" s="55"/>
      <c r="J34" s="55"/>
      <c r="K34" s="55"/>
      <c r="L34" s="55">
        <v>39</v>
      </c>
      <c r="M34" s="55"/>
      <c r="N34" s="55"/>
      <c r="O34" s="55"/>
      <c r="P34" s="55"/>
      <c r="Q34" s="55">
        <v>46</v>
      </c>
      <c r="R34" s="55"/>
      <c r="S34" s="56">
        <f t="shared" si="0"/>
        <v>5</v>
      </c>
      <c r="T34" s="56">
        <f t="shared" si="1"/>
        <v>39</v>
      </c>
      <c r="U34" s="56" t="str">
        <f t="shared" si="2"/>
        <v/>
      </c>
      <c r="V34" s="56" t="str">
        <f t="shared" si="3"/>
        <v/>
      </c>
      <c r="W34" s="56">
        <f t="shared" si="4"/>
        <v>44</v>
      </c>
      <c r="X34" s="56">
        <f t="shared" si="5"/>
        <v>46</v>
      </c>
      <c r="Y34" s="56">
        <f t="shared" si="6"/>
        <v>90</v>
      </c>
      <c r="Z34" s="57" t="str">
        <f t="shared" si="7"/>
        <v>A</v>
      </c>
    </row>
    <row r="35" spans="1:26">
      <c r="A35" s="52">
        <v>34</v>
      </c>
      <c r="B35" s="53" t="s">
        <v>173</v>
      </c>
      <c r="C35" s="54" t="s">
        <v>174</v>
      </c>
      <c r="D35" s="55"/>
      <c r="E35" s="55"/>
      <c r="F35" s="55"/>
      <c r="G35" s="55"/>
      <c r="H35" s="55"/>
      <c r="I35" s="55"/>
      <c r="J35" s="55"/>
      <c r="K35" s="55">
        <v>21</v>
      </c>
      <c r="L35" s="55"/>
      <c r="M35" s="55"/>
      <c r="N35" s="55"/>
      <c r="O35" s="55"/>
      <c r="P35" s="55"/>
      <c r="Q35" s="55">
        <v>35.5</v>
      </c>
      <c r="R35" s="55"/>
      <c r="S35" s="56">
        <f t="shared" si="0"/>
        <v>0</v>
      </c>
      <c r="T35" s="56">
        <f t="shared" si="1"/>
        <v>21</v>
      </c>
      <c r="U35" s="56" t="str">
        <f t="shared" si="2"/>
        <v/>
      </c>
      <c r="V35" s="56" t="str">
        <f t="shared" si="3"/>
        <v/>
      </c>
      <c r="W35" s="56">
        <f t="shared" si="4"/>
        <v>21</v>
      </c>
      <c r="X35" s="56">
        <f t="shared" si="5"/>
        <v>35.5</v>
      </c>
      <c r="Y35" s="56">
        <f t="shared" si="6"/>
        <v>56.5</v>
      </c>
      <c r="Z35" s="57" t="str">
        <f t="shared" si="7"/>
        <v>E</v>
      </c>
    </row>
    <row r="36" spans="1:26">
      <c r="A36" s="52">
        <v>35</v>
      </c>
      <c r="B36" s="53" t="s">
        <v>175</v>
      </c>
      <c r="C36" s="54" t="s">
        <v>176</v>
      </c>
      <c r="D36" s="55"/>
      <c r="E36" s="55"/>
      <c r="F36" s="55"/>
      <c r="G36" s="55"/>
      <c r="H36" s="55"/>
      <c r="I36" s="55"/>
      <c r="J36" s="55"/>
      <c r="K36" s="55">
        <v>17</v>
      </c>
      <c r="L36" s="55">
        <v>27</v>
      </c>
      <c r="M36" s="55"/>
      <c r="N36" s="55"/>
      <c r="O36" s="55"/>
      <c r="P36" s="55"/>
      <c r="Q36" s="55">
        <v>18.5</v>
      </c>
      <c r="R36" s="55">
        <v>35</v>
      </c>
      <c r="S36" s="56">
        <f t="shared" si="0"/>
        <v>0</v>
      </c>
      <c r="T36" s="56">
        <f t="shared" si="1"/>
        <v>27</v>
      </c>
      <c r="U36" s="56" t="str">
        <f t="shared" si="2"/>
        <v/>
      </c>
      <c r="V36" s="56" t="str">
        <f t="shared" si="3"/>
        <v/>
      </c>
      <c r="W36" s="56">
        <f t="shared" si="4"/>
        <v>27</v>
      </c>
      <c r="X36" s="56">
        <f t="shared" si="5"/>
        <v>35</v>
      </c>
      <c r="Y36" s="56">
        <f t="shared" si="6"/>
        <v>62</v>
      </c>
      <c r="Z36" s="57" t="str">
        <f t="shared" si="7"/>
        <v>D</v>
      </c>
    </row>
    <row r="37" spans="1:26">
      <c r="A37" s="52">
        <v>36</v>
      </c>
      <c r="B37" s="53" t="s">
        <v>177</v>
      </c>
      <c r="C37" s="54" t="s">
        <v>178</v>
      </c>
      <c r="D37" s="55"/>
      <c r="E37" s="55"/>
      <c r="F37" s="55"/>
      <c r="G37" s="55"/>
      <c r="H37" s="55"/>
      <c r="I37" s="55"/>
      <c r="J37" s="55"/>
      <c r="K37" s="55">
        <v>25</v>
      </c>
      <c r="L37" s="55"/>
      <c r="M37" s="55"/>
      <c r="N37" s="55"/>
      <c r="O37" s="55"/>
      <c r="P37" s="55"/>
      <c r="Q37" s="55">
        <v>22.5</v>
      </c>
      <c r="R37" s="55">
        <v>26</v>
      </c>
      <c r="S37" s="56">
        <f t="shared" si="0"/>
        <v>0</v>
      </c>
      <c r="T37" s="56">
        <f t="shared" si="1"/>
        <v>25</v>
      </c>
      <c r="U37" s="56" t="str">
        <f t="shared" si="2"/>
        <v/>
      </c>
      <c r="V37" s="56" t="str">
        <f t="shared" si="3"/>
        <v/>
      </c>
      <c r="W37" s="56">
        <f t="shared" si="4"/>
        <v>25</v>
      </c>
      <c r="X37" s="56">
        <f t="shared" si="5"/>
        <v>26</v>
      </c>
      <c r="Y37" s="56">
        <f t="shared" si="6"/>
        <v>51</v>
      </c>
      <c r="Z37" s="57" t="str">
        <f t="shared" si="7"/>
        <v>E</v>
      </c>
    </row>
    <row r="38" spans="1:26">
      <c r="A38" s="52">
        <v>37</v>
      </c>
      <c r="B38" s="53" t="s">
        <v>179</v>
      </c>
      <c r="C38" s="54" t="s">
        <v>180</v>
      </c>
      <c r="D38" s="55"/>
      <c r="E38" s="55">
        <v>3</v>
      </c>
      <c r="F38" s="55">
        <v>2</v>
      </c>
      <c r="G38" s="55">
        <v>3</v>
      </c>
      <c r="H38" s="55">
        <v>2</v>
      </c>
      <c r="I38" s="55"/>
      <c r="J38" s="55"/>
      <c r="K38" s="55">
        <v>31.5</v>
      </c>
      <c r="L38" s="55"/>
      <c r="M38" s="55"/>
      <c r="N38" s="55"/>
      <c r="O38" s="55"/>
      <c r="P38" s="55"/>
      <c r="Q38" s="55">
        <v>42</v>
      </c>
      <c r="R38" s="55"/>
      <c r="S38" s="56">
        <f t="shared" si="0"/>
        <v>10</v>
      </c>
      <c r="T38" s="56">
        <f t="shared" si="1"/>
        <v>31.5</v>
      </c>
      <c r="U38" s="56" t="str">
        <f t="shared" si="2"/>
        <v/>
      </c>
      <c r="V38" s="56" t="str">
        <f t="shared" si="3"/>
        <v/>
      </c>
      <c r="W38" s="56">
        <f t="shared" si="4"/>
        <v>41.5</v>
      </c>
      <c r="X38" s="56">
        <f t="shared" si="5"/>
        <v>42</v>
      </c>
      <c r="Y38" s="56">
        <f t="shared" si="6"/>
        <v>83.5</v>
      </c>
      <c r="Z38" s="57" t="str">
        <f t="shared" si="7"/>
        <v>B</v>
      </c>
    </row>
    <row r="39" spans="1:26">
      <c r="A39" s="52">
        <v>38</v>
      </c>
      <c r="B39" s="53" t="s">
        <v>181</v>
      </c>
      <c r="C39" s="54" t="s">
        <v>182</v>
      </c>
      <c r="D39" s="55"/>
      <c r="E39" s="55"/>
      <c r="F39" s="55"/>
      <c r="G39" s="55"/>
      <c r="H39" s="55"/>
      <c r="I39" s="55"/>
      <c r="J39" s="55"/>
      <c r="K39" s="55">
        <v>33</v>
      </c>
      <c r="L39" s="55"/>
      <c r="M39" s="55"/>
      <c r="N39" s="55"/>
      <c r="O39" s="55"/>
      <c r="P39" s="55"/>
      <c r="Q39" s="55">
        <v>45</v>
      </c>
      <c r="R39" s="55"/>
      <c r="S39" s="56">
        <f t="shared" si="0"/>
        <v>0</v>
      </c>
      <c r="T39" s="56">
        <f t="shared" si="1"/>
        <v>33</v>
      </c>
      <c r="U39" s="56" t="str">
        <f t="shared" si="2"/>
        <v/>
      </c>
      <c r="V39" s="56" t="str">
        <f t="shared" si="3"/>
        <v/>
      </c>
      <c r="W39" s="56">
        <f t="shared" si="4"/>
        <v>33</v>
      </c>
      <c r="X39" s="56">
        <f t="shared" si="5"/>
        <v>45</v>
      </c>
      <c r="Y39" s="56">
        <f t="shared" si="6"/>
        <v>78</v>
      </c>
      <c r="Z39" s="57" t="str">
        <f t="shared" si="7"/>
        <v>C</v>
      </c>
    </row>
    <row r="40" spans="1:26">
      <c r="A40" s="52">
        <v>39</v>
      </c>
      <c r="B40" s="53" t="s">
        <v>183</v>
      </c>
      <c r="C40" s="54" t="s">
        <v>184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>
        <f t="shared" si="0"/>
        <v>0</v>
      </c>
      <c r="T40" s="56" t="str">
        <f t="shared" si="1"/>
        <v/>
      </c>
      <c r="U40" s="56" t="str">
        <f t="shared" si="2"/>
        <v/>
      </c>
      <c r="V40" s="56" t="str">
        <f t="shared" si="3"/>
        <v/>
      </c>
      <c r="W40" s="56">
        <f t="shared" si="4"/>
        <v>0</v>
      </c>
      <c r="X40" s="56" t="str">
        <f t="shared" si="5"/>
        <v/>
      </c>
      <c r="Y40" s="56">
        <f t="shared" si="6"/>
        <v>0</v>
      </c>
      <c r="Z40" s="57" t="str">
        <f t="shared" si="7"/>
        <v/>
      </c>
    </row>
    <row r="41" spans="1:26">
      <c r="A41" s="52">
        <v>40</v>
      </c>
      <c r="B41" s="53" t="s">
        <v>185</v>
      </c>
      <c r="C41" s="54" t="s">
        <v>186</v>
      </c>
      <c r="D41" s="55"/>
      <c r="E41" s="55">
        <v>3</v>
      </c>
      <c r="F41" s="55">
        <v>2</v>
      </c>
      <c r="G41" s="55">
        <v>3</v>
      </c>
      <c r="H41" s="55">
        <v>2</v>
      </c>
      <c r="I41" s="55"/>
      <c r="J41" s="55"/>
      <c r="K41" s="55">
        <v>40</v>
      </c>
      <c r="L41" s="55"/>
      <c r="M41" s="55"/>
      <c r="N41" s="55"/>
      <c r="O41" s="55"/>
      <c r="P41" s="55"/>
      <c r="Q41" s="55">
        <v>50</v>
      </c>
      <c r="R41" s="55"/>
      <c r="S41" s="56">
        <f t="shared" si="0"/>
        <v>10</v>
      </c>
      <c r="T41" s="56">
        <f t="shared" si="1"/>
        <v>40</v>
      </c>
      <c r="U41" s="56" t="str">
        <f t="shared" si="2"/>
        <v/>
      </c>
      <c r="V41" s="56" t="str">
        <f t="shared" si="3"/>
        <v/>
      </c>
      <c r="W41" s="56">
        <f t="shared" si="4"/>
        <v>50</v>
      </c>
      <c r="X41" s="56">
        <f t="shared" si="5"/>
        <v>50</v>
      </c>
      <c r="Y41" s="56">
        <f t="shared" si="6"/>
        <v>100</v>
      </c>
      <c r="Z41" s="57" t="str">
        <f t="shared" si="7"/>
        <v>A</v>
      </c>
    </row>
    <row r="42" spans="1:26">
      <c r="A42" s="52">
        <v>41</v>
      </c>
      <c r="B42" s="53" t="s">
        <v>187</v>
      </c>
      <c r="C42" s="54" t="s">
        <v>188</v>
      </c>
      <c r="D42" s="55"/>
      <c r="E42" s="55"/>
      <c r="F42" s="55"/>
      <c r="G42" s="55"/>
      <c r="H42" s="55"/>
      <c r="I42" s="55"/>
      <c r="J42" s="55"/>
      <c r="K42" s="55">
        <v>14</v>
      </c>
      <c r="L42" s="55"/>
      <c r="M42" s="55"/>
      <c r="N42" s="55"/>
      <c r="O42" s="55"/>
      <c r="P42" s="55"/>
      <c r="Q42" s="55"/>
      <c r="R42" s="55"/>
      <c r="S42" s="56">
        <f t="shared" si="0"/>
        <v>0</v>
      </c>
      <c r="T42" s="56">
        <f t="shared" si="1"/>
        <v>14</v>
      </c>
      <c r="U42" s="56" t="str">
        <f t="shared" si="2"/>
        <v/>
      </c>
      <c r="V42" s="56" t="str">
        <f t="shared" si="3"/>
        <v/>
      </c>
      <c r="W42" s="56">
        <f t="shared" si="4"/>
        <v>14</v>
      </c>
      <c r="X42" s="56" t="str">
        <f t="shared" si="5"/>
        <v/>
      </c>
      <c r="Y42" s="56">
        <f t="shared" si="6"/>
        <v>14</v>
      </c>
      <c r="Z42" s="57" t="str">
        <f t="shared" si="7"/>
        <v/>
      </c>
    </row>
    <row r="43" spans="1:26">
      <c r="A43" s="52">
        <v>42</v>
      </c>
      <c r="B43" s="53" t="s">
        <v>189</v>
      </c>
      <c r="C43" s="54" t="s">
        <v>190</v>
      </c>
      <c r="D43" s="55"/>
      <c r="E43" s="55">
        <v>3</v>
      </c>
      <c r="F43" s="55">
        <v>2</v>
      </c>
      <c r="G43" s="55"/>
      <c r="H43" s="55">
        <v>3</v>
      </c>
      <c r="I43" s="55"/>
      <c r="J43" s="55"/>
      <c r="K43" s="55">
        <v>24</v>
      </c>
      <c r="L43" s="55"/>
      <c r="M43" s="55"/>
      <c r="N43" s="55"/>
      <c r="O43" s="55"/>
      <c r="P43" s="55"/>
      <c r="Q43" s="55"/>
      <c r="R43" s="55">
        <v>26</v>
      </c>
      <c r="S43" s="56">
        <f t="shared" si="0"/>
        <v>8</v>
      </c>
      <c r="T43" s="56">
        <f t="shared" si="1"/>
        <v>24</v>
      </c>
      <c r="U43" s="56" t="str">
        <f t="shared" si="2"/>
        <v/>
      </c>
      <c r="V43" s="56" t="str">
        <f t="shared" si="3"/>
        <v/>
      </c>
      <c r="W43" s="56">
        <f t="shared" si="4"/>
        <v>32</v>
      </c>
      <c r="X43" s="56">
        <f t="shared" si="5"/>
        <v>26</v>
      </c>
      <c r="Y43" s="56">
        <f t="shared" si="6"/>
        <v>58</v>
      </c>
      <c r="Z43" s="57" t="str">
        <f t="shared" si="7"/>
        <v>E</v>
      </c>
    </row>
    <row r="44" spans="1:26">
      <c r="A44" s="52">
        <v>43</v>
      </c>
      <c r="B44" s="53" t="s">
        <v>191</v>
      </c>
      <c r="C44" s="54" t="s">
        <v>192</v>
      </c>
      <c r="D44" s="55"/>
      <c r="E44" s="55"/>
      <c r="F44" s="55"/>
      <c r="G44" s="55"/>
      <c r="H44" s="55"/>
      <c r="I44" s="55"/>
      <c r="J44" s="55"/>
      <c r="K44" s="55">
        <v>24</v>
      </c>
      <c r="L44" s="55"/>
      <c r="M44" s="55"/>
      <c r="N44" s="55"/>
      <c r="O44" s="55"/>
      <c r="P44" s="55"/>
      <c r="Q44" s="55">
        <v>21</v>
      </c>
      <c r="R44" s="55">
        <v>26</v>
      </c>
      <c r="S44" s="56">
        <f t="shared" si="0"/>
        <v>0</v>
      </c>
      <c r="T44" s="56">
        <f t="shared" si="1"/>
        <v>24</v>
      </c>
      <c r="U44" s="56" t="str">
        <f t="shared" si="2"/>
        <v/>
      </c>
      <c r="V44" s="56" t="str">
        <f t="shared" si="3"/>
        <v/>
      </c>
      <c r="W44" s="56">
        <f t="shared" si="4"/>
        <v>24</v>
      </c>
      <c r="X44" s="56">
        <f t="shared" si="5"/>
        <v>26</v>
      </c>
      <c r="Y44" s="56">
        <f t="shared" si="6"/>
        <v>50</v>
      </c>
      <c r="Z44" s="57" t="str">
        <f t="shared" si="7"/>
        <v>E</v>
      </c>
    </row>
    <row r="45" spans="1:26">
      <c r="A45" s="52">
        <v>44</v>
      </c>
      <c r="B45" s="53" t="s">
        <v>193</v>
      </c>
      <c r="C45" s="54" t="s">
        <v>194</v>
      </c>
      <c r="D45" s="55"/>
      <c r="E45" s="55"/>
      <c r="F45" s="55"/>
      <c r="G45" s="55"/>
      <c r="H45" s="55"/>
      <c r="I45" s="55"/>
      <c r="J45" s="55"/>
      <c r="K45" s="55">
        <v>32</v>
      </c>
      <c r="L45" s="55"/>
      <c r="M45" s="55"/>
      <c r="N45" s="55"/>
      <c r="O45" s="55"/>
      <c r="P45" s="55"/>
      <c r="Q45" s="55">
        <v>34</v>
      </c>
      <c r="R45" s="55"/>
      <c r="S45" s="56">
        <f t="shared" si="0"/>
        <v>0</v>
      </c>
      <c r="T45" s="56">
        <f t="shared" si="1"/>
        <v>32</v>
      </c>
      <c r="U45" s="56" t="str">
        <f t="shared" si="2"/>
        <v/>
      </c>
      <c r="V45" s="56" t="str">
        <f t="shared" si="3"/>
        <v/>
      </c>
      <c r="W45" s="56">
        <f t="shared" si="4"/>
        <v>32</v>
      </c>
      <c r="X45" s="56">
        <f t="shared" si="5"/>
        <v>34</v>
      </c>
      <c r="Y45" s="56">
        <f t="shared" si="6"/>
        <v>66</v>
      </c>
      <c r="Z45" s="57" t="str">
        <f t="shared" si="7"/>
        <v>D</v>
      </c>
    </row>
    <row r="46" spans="1:26">
      <c r="A46" s="52">
        <v>45</v>
      </c>
      <c r="B46" s="53" t="s">
        <v>94</v>
      </c>
      <c r="C46" s="54" t="s">
        <v>97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>
        <f t="shared" si="0"/>
        <v>0</v>
      </c>
      <c r="T46" s="56" t="str">
        <f t="shared" si="1"/>
        <v/>
      </c>
      <c r="U46" s="56" t="str">
        <f t="shared" si="2"/>
        <v/>
      </c>
      <c r="V46" s="56" t="str">
        <f t="shared" si="3"/>
        <v/>
      </c>
      <c r="W46" s="56">
        <f t="shared" si="4"/>
        <v>0</v>
      </c>
      <c r="X46" s="56" t="str">
        <f t="shared" si="5"/>
        <v/>
      </c>
      <c r="Y46" s="56">
        <f t="shared" si="6"/>
        <v>0</v>
      </c>
      <c r="Z46" s="57" t="str">
        <f t="shared" si="7"/>
        <v/>
      </c>
    </row>
    <row r="47" spans="1:26" ht="13.5" thickBot="1">
      <c r="A47" s="58">
        <v>46</v>
      </c>
      <c r="B47" s="59" t="s">
        <v>95</v>
      </c>
      <c r="C47" s="60" t="s">
        <v>98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>
        <f t="shared" si="0"/>
        <v>0</v>
      </c>
      <c r="T47" s="62" t="str">
        <f t="shared" si="1"/>
        <v/>
      </c>
      <c r="U47" s="62" t="str">
        <f t="shared" si="2"/>
        <v/>
      </c>
      <c r="V47" s="62" t="str">
        <f t="shared" si="3"/>
        <v/>
      </c>
      <c r="W47" s="62">
        <f t="shared" si="4"/>
        <v>0</v>
      </c>
      <c r="X47" s="62" t="str">
        <f t="shared" si="5"/>
        <v/>
      </c>
      <c r="Y47" s="62">
        <f t="shared" si="6"/>
        <v>0</v>
      </c>
      <c r="Z47" s="63" t="str">
        <f t="shared" si="7"/>
        <v/>
      </c>
    </row>
    <row r="48" spans="1:2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>
      <selection activeCell="E1" sqref="E1"/>
    </sheetView>
  </sheetViews>
  <sheetFormatPr defaultColWidth="8.85546875" defaultRowHeight="12.75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>
      <c r="B1" s="107" t="s">
        <v>49</v>
      </c>
      <c r="C1" s="107"/>
      <c r="D1" s="107"/>
      <c r="E1" s="27">
        <f>COUNTA(Spisak!$C$3:$C$976)+2</f>
        <v>47</v>
      </c>
    </row>
    <row r="3" spans="2:5" ht="13.5" thickBot="1">
      <c r="B3" s="106" t="s">
        <v>37</v>
      </c>
      <c r="C3" s="106"/>
      <c r="D3" s="106"/>
      <c r="E3" s="106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>
      <c r="B5" s="29">
        <f ca="1">COUNT(INDIRECT("Spisak!T3:T" &amp; $E$1))</f>
        <v>37</v>
      </c>
      <c r="C5" s="30">
        <f ca="1">COUNTIF(INDIRECT("Spisak!T3:T"&amp;E1),"&gt;="&amp;(0.5*Parametri!D12))</f>
        <v>23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0</v>
      </c>
    </row>
    <row r="6" spans="2:5" ht="13.5" thickBot="1">
      <c r="B6" s="32" t="s">
        <v>42</v>
      </c>
      <c r="C6" s="33">
        <f ca="1">IF($B$5&gt;0,C5/$B$5,"")</f>
        <v>0.6216216216216216</v>
      </c>
      <c r="D6" s="33">
        <f ca="1">IF($B$5&gt;0,D5/$B$5,"")</f>
        <v>0</v>
      </c>
      <c r="E6" s="34">
        <f ca="1">IF($B$5&gt;0,E5/$B$5,"")</f>
        <v>0</v>
      </c>
    </row>
    <row r="8" spans="2:5" ht="13.5" thickBot="1">
      <c r="B8" s="106" t="s">
        <v>43</v>
      </c>
      <c r="C8" s="106"/>
      <c r="D8" s="106"/>
      <c r="E8" s="106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06" t="s">
        <v>44</v>
      </c>
      <c r="C13" s="106"/>
      <c r="D13" s="106"/>
      <c r="E13" s="106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workbookViewId="0"/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18" t="s">
        <v>195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</row>
    <row r="2" spans="1:16" ht="20.100000000000001" customHeight="1">
      <c r="A2" s="121" t="s">
        <v>102</v>
      </c>
      <c r="B2" s="122"/>
      <c r="C2" s="122"/>
      <c r="D2" s="122"/>
      <c r="E2" s="122"/>
      <c r="F2" s="122"/>
      <c r="G2" s="122"/>
      <c r="H2" s="122"/>
      <c r="I2" s="122"/>
      <c r="J2" s="122" t="s">
        <v>90</v>
      </c>
      <c r="K2" s="122"/>
      <c r="L2" s="122"/>
      <c r="M2" s="122"/>
      <c r="N2" s="122"/>
      <c r="O2" s="122"/>
      <c r="P2" s="123"/>
    </row>
    <row r="3" spans="1:16" s="41" customFormat="1" ht="30" customHeight="1" thickBot="1">
      <c r="A3" s="124" t="s">
        <v>196</v>
      </c>
      <c r="B3" s="125"/>
      <c r="C3" s="125"/>
      <c r="D3" s="125"/>
      <c r="E3" s="125" t="s">
        <v>93</v>
      </c>
      <c r="F3" s="125"/>
      <c r="G3" s="125"/>
      <c r="H3" s="125"/>
      <c r="I3" s="125"/>
      <c r="J3" s="125" t="s">
        <v>103</v>
      </c>
      <c r="K3" s="125"/>
      <c r="L3" s="125"/>
      <c r="M3" s="125"/>
      <c r="N3" s="125" t="s">
        <v>96</v>
      </c>
      <c r="O3" s="125"/>
      <c r="P3" s="126"/>
    </row>
    <row r="4" spans="1:16" ht="13.5" thickBot="1"/>
    <row r="5" spans="1:16" ht="24" customHeight="1">
      <c r="A5" s="114" t="s">
        <v>71</v>
      </c>
      <c r="B5" s="108" t="s">
        <v>72</v>
      </c>
      <c r="C5" s="117" t="s">
        <v>73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08" t="s">
        <v>84</v>
      </c>
      <c r="P5" s="111" t="s">
        <v>85</v>
      </c>
    </row>
    <row r="6" spans="1:16">
      <c r="A6" s="115"/>
      <c r="B6" s="109"/>
      <c r="C6" s="109" t="s">
        <v>74</v>
      </c>
      <c r="D6" s="109" t="s">
        <v>25</v>
      </c>
      <c r="E6" s="109"/>
      <c r="F6" s="109"/>
      <c r="G6" s="109"/>
      <c r="H6" s="109"/>
      <c r="I6" s="109"/>
      <c r="J6" s="109" t="s">
        <v>80</v>
      </c>
      <c r="K6" s="109"/>
      <c r="L6" s="109"/>
      <c r="M6" s="109" t="s">
        <v>81</v>
      </c>
      <c r="N6" s="109"/>
      <c r="O6" s="109"/>
      <c r="P6" s="112"/>
    </row>
    <row r="7" spans="1:16" ht="13.5" thickBot="1">
      <c r="A7" s="116"/>
      <c r="B7" s="110"/>
      <c r="C7" s="110"/>
      <c r="D7" s="84" t="s">
        <v>20</v>
      </c>
      <c r="E7" s="84" t="s">
        <v>75</v>
      </c>
      <c r="F7" s="84" t="s">
        <v>76</v>
      </c>
      <c r="G7" s="84" t="s">
        <v>77</v>
      </c>
      <c r="H7" s="84" t="s">
        <v>78</v>
      </c>
      <c r="I7" s="84" t="s">
        <v>79</v>
      </c>
      <c r="J7" s="84" t="s">
        <v>20</v>
      </c>
      <c r="K7" s="84" t="s">
        <v>75</v>
      </c>
      <c r="L7" s="84" t="s">
        <v>76</v>
      </c>
      <c r="M7" s="84" t="s">
        <v>82</v>
      </c>
      <c r="N7" s="84" t="s">
        <v>83</v>
      </c>
      <c r="O7" s="110"/>
      <c r="P7" s="113"/>
    </row>
    <row r="8" spans="1:16" ht="12.95" customHeight="1">
      <c r="A8" s="70" t="str">
        <f>Spisak!B3</f>
        <v>1/2021</v>
      </c>
      <c r="B8" s="73" t="str">
        <f>Spisak!C3</f>
        <v>Knežević Nevena</v>
      </c>
      <c r="C8" s="64">
        <f>Spisak!D3</f>
        <v>0</v>
      </c>
      <c r="D8" s="64">
        <f>Spisak!E3</f>
        <v>3</v>
      </c>
      <c r="E8" s="64">
        <f>Spisak!F3</f>
        <v>2</v>
      </c>
      <c r="F8" s="64">
        <f>Spisak!G3</f>
        <v>0</v>
      </c>
      <c r="G8" s="64">
        <f>Spisak!H3</f>
        <v>3</v>
      </c>
      <c r="H8" s="64">
        <f>Spisak!I3</f>
        <v>0</v>
      </c>
      <c r="I8" s="64">
        <f>Spisak!J3</f>
        <v>0</v>
      </c>
      <c r="J8" s="64">
        <f>Spisak!T3</f>
        <v>26.5</v>
      </c>
      <c r="K8" s="64" t="str">
        <f>Spisak!U3</f>
        <v/>
      </c>
      <c r="L8" s="64" t="str">
        <f>Spisak!V3</f>
        <v/>
      </c>
      <c r="M8" s="64">
        <f>Spisak!Q3</f>
        <v>45.5</v>
      </c>
      <c r="N8" s="64">
        <f>Spisak!R3</f>
        <v>0</v>
      </c>
      <c r="O8" s="64">
        <f>Spisak!Y3</f>
        <v>80</v>
      </c>
      <c r="P8" s="65" t="e">
        <f ca="1">Spisak!Z3 &amp; OcjenaSlovima(Spisak!Z3)</f>
        <v>#NAME?</v>
      </c>
    </row>
    <row r="9" spans="1:16" ht="12.95" customHeight="1">
      <c r="A9" s="71" t="str">
        <f>Spisak!B4</f>
        <v>2/2021</v>
      </c>
      <c r="B9" s="74" t="str">
        <f>Spisak!C4</f>
        <v>Krgović Ivona</v>
      </c>
      <c r="C9" s="66">
        <f>Spisak!D4</f>
        <v>0</v>
      </c>
      <c r="D9" s="66">
        <f>Spisak!E4</f>
        <v>0</v>
      </c>
      <c r="E9" s="66">
        <f>Spisak!F4</f>
        <v>0</v>
      </c>
      <c r="F9" s="66">
        <f>Spisak!G4</f>
        <v>0</v>
      </c>
      <c r="G9" s="66">
        <f>Spisak!H4</f>
        <v>0</v>
      </c>
      <c r="H9" s="66">
        <f>Spisak!I4</f>
        <v>0</v>
      </c>
      <c r="I9" s="66">
        <f>Spisak!J4</f>
        <v>0</v>
      </c>
      <c r="J9" s="66">
        <f>Spisak!T4</f>
        <v>11</v>
      </c>
      <c r="K9" s="66" t="str">
        <f>Spisak!U4</f>
        <v/>
      </c>
      <c r="L9" s="66" t="str">
        <f>Spisak!V4</f>
        <v/>
      </c>
      <c r="M9" s="66">
        <f>Spisak!Q4</f>
        <v>15</v>
      </c>
      <c r="N9" s="66">
        <f>Spisak!R4</f>
        <v>0</v>
      </c>
      <c r="O9" s="66">
        <f>Spisak!Y4</f>
        <v>26</v>
      </c>
      <c r="P9" s="67" t="e">
        <f ca="1">Spisak!Z4 &amp; OcjenaSlovima(Spisak!Z4)</f>
        <v>#NAME?</v>
      </c>
    </row>
    <row r="10" spans="1:16" ht="12.95" customHeight="1">
      <c r="A10" s="71" t="str">
        <f>Spisak!B5</f>
        <v>3/2021</v>
      </c>
      <c r="B10" s="74" t="str">
        <f>Spisak!C5</f>
        <v>Aleksić Anđela</v>
      </c>
      <c r="C10" s="66">
        <f>Spisak!D5</f>
        <v>0</v>
      </c>
      <c r="D10" s="66">
        <f>Spisak!E5</f>
        <v>3</v>
      </c>
      <c r="E10" s="66">
        <f>Spisak!F5</f>
        <v>0</v>
      </c>
      <c r="F10" s="66">
        <f>Spisak!G5</f>
        <v>3</v>
      </c>
      <c r="G10" s="66">
        <f>Spisak!H5</f>
        <v>0</v>
      </c>
      <c r="H10" s="66">
        <f>Spisak!I5</f>
        <v>0</v>
      </c>
      <c r="I10" s="66">
        <f>Spisak!J5</f>
        <v>0</v>
      </c>
      <c r="J10" s="66">
        <f>Spisak!T5</f>
        <v>24</v>
      </c>
      <c r="K10" s="66" t="str">
        <f>Spisak!U5</f>
        <v/>
      </c>
      <c r="L10" s="66" t="str">
        <f>Spisak!V5</f>
        <v/>
      </c>
      <c r="M10" s="66">
        <f>Spisak!Q5</f>
        <v>48</v>
      </c>
      <c r="N10" s="66">
        <f>Spisak!R5</f>
        <v>0</v>
      </c>
      <c r="O10" s="66">
        <f>Spisak!Y5</f>
        <v>78</v>
      </c>
      <c r="P10" s="67" t="e">
        <f ca="1">Spisak!Z5 &amp; OcjenaSlovima(Spisak!Z5)</f>
        <v>#NAME?</v>
      </c>
    </row>
    <row r="11" spans="1:16" ht="12.95" customHeight="1">
      <c r="A11" s="71" t="str">
        <f>Spisak!B6</f>
        <v>4/2021</v>
      </c>
      <c r="B11" s="74" t="str">
        <f>Spisak!C6</f>
        <v>Pešić Marko</v>
      </c>
      <c r="C11" s="66">
        <f>Spisak!D6</f>
        <v>0</v>
      </c>
      <c r="D11" s="66">
        <f>Spisak!E6</f>
        <v>0</v>
      </c>
      <c r="E11" s="66">
        <f>Spisak!F6</f>
        <v>0</v>
      </c>
      <c r="F11" s="66">
        <f>Spisak!G6</f>
        <v>0</v>
      </c>
      <c r="G11" s="66">
        <f>Spisak!H6</f>
        <v>0</v>
      </c>
      <c r="H11" s="66">
        <f>Spisak!I6</f>
        <v>0</v>
      </c>
      <c r="I11" s="66">
        <f>Spisak!J6</f>
        <v>0</v>
      </c>
      <c r="J11" s="66" t="str">
        <f>Spisak!T6</f>
        <v/>
      </c>
      <c r="K11" s="66" t="str">
        <f>Spisak!U6</f>
        <v/>
      </c>
      <c r="L11" s="66" t="str">
        <f>Spisak!V6</f>
        <v/>
      </c>
      <c r="M11" s="66">
        <f>Spisak!Q6</f>
        <v>0</v>
      </c>
      <c r="N11" s="66">
        <f>Spisak!R6</f>
        <v>0</v>
      </c>
      <c r="O11" s="66">
        <f>Spisak!Y6</f>
        <v>0</v>
      </c>
      <c r="P11" s="67" t="e">
        <f ca="1">Spisak!Z6 &amp; OcjenaSlovima(Spisak!Z6)</f>
        <v>#NAME?</v>
      </c>
    </row>
    <row r="12" spans="1:16" ht="12.95" customHeight="1">
      <c r="A12" s="71" t="str">
        <f>Spisak!B7</f>
        <v>5/2021</v>
      </c>
      <c r="B12" s="74" t="str">
        <f>Spisak!C7</f>
        <v>Grgurović Jovana</v>
      </c>
      <c r="C12" s="66">
        <f>Spisak!D7</f>
        <v>0</v>
      </c>
      <c r="D12" s="66">
        <f>Spisak!E7</f>
        <v>0</v>
      </c>
      <c r="E12" s="66">
        <f>Spisak!F7</f>
        <v>0</v>
      </c>
      <c r="F12" s="66">
        <f>Spisak!G7</f>
        <v>0</v>
      </c>
      <c r="G12" s="66">
        <f>Spisak!H7</f>
        <v>0</v>
      </c>
      <c r="H12" s="66">
        <f>Spisak!I7</f>
        <v>0</v>
      </c>
      <c r="I12" s="66">
        <f>Spisak!J7</f>
        <v>0</v>
      </c>
      <c r="J12" s="66">
        <f>Spisak!T7</f>
        <v>30</v>
      </c>
      <c r="K12" s="66" t="str">
        <f>Spisak!U7</f>
        <v/>
      </c>
      <c r="L12" s="66" t="str">
        <f>Spisak!V7</f>
        <v/>
      </c>
      <c r="M12" s="66">
        <f>Spisak!Q7</f>
        <v>44</v>
      </c>
      <c r="N12" s="66">
        <f>Spisak!R7</f>
        <v>0</v>
      </c>
      <c r="O12" s="66">
        <f>Spisak!Y7</f>
        <v>74</v>
      </c>
      <c r="P12" s="67" t="e">
        <f ca="1">Spisak!Z7 &amp; OcjenaSlovima(Spisak!Z7)</f>
        <v>#NAME?</v>
      </c>
    </row>
    <row r="13" spans="1:16" ht="12.95" customHeight="1">
      <c r="A13" s="71" t="str">
        <f>Spisak!B8</f>
        <v>6/2021</v>
      </c>
      <c r="B13" s="74" t="str">
        <f>Spisak!C8</f>
        <v>Vujošević Andrija</v>
      </c>
      <c r="C13" s="66">
        <f>Spisak!D8</f>
        <v>0</v>
      </c>
      <c r="D13" s="66">
        <f>Spisak!E8</f>
        <v>3</v>
      </c>
      <c r="E13" s="66">
        <f>Spisak!F8</f>
        <v>2</v>
      </c>
      <c r="F13" s="66">
        <f>Spisak!G8</f>
        <v>0</v>
      </c>
      <c r="G13" s="66">
        <f>Spisak!H8</f>
        <v>0</v>
      </c>
      <c r="H13" s="66">
        <f>Spisak!I8</f>
        <v>0</v>
      </c>
      <c r="I13" s="66">
        <f>Spisak!J8</f>
        <v>0</v>
      </c>
      <c r="J13" s="66">
        <f>Spisak!T8</f>
        <v>35</v>
      </c>
      <c r="K13" s="66" t="str">
        <f>Spisak!U8</f>
        <v/>
      </c>
      <c r="L13" s="66" t="str">
        <f>Spisak!V8</f>
        <v/>
      </c>
      <c r="M13" s="66">
        <f>Spisak!Q8</f>
        <v>40</v>
      </c>
      <c r="N13" s="66">
        <f>Spisak!R8</f>
        <v>0</v>
      </c>
      <c r="O13" s="66">
        <f>Spisak!Y8</f>
        <v>80</v>
      </c>
      <c r="P13" s="67" t="e">
        <f ca="1">Spisak!Z8 &amp; OcjenaSlovima(Spisak!Z8)</f>
        <v>#NAME?</v>
      </c>
    </row>
    <row r="14" spans="1:16" ht="12.95" customHeight="1">
      <c r="A14" s="71" t="str">
        <f>Spisak!B9</f>
        <v>7/2021</v>
      </c>
      <c r="B14" s="74" t="str">
        <f>Spisak!C9</f>
        <v>Popović Nevena</v>
      </c>
      <c r="C14" s="66">
        <f>Spisak!D9</f>
        <v>0</v>
      </c>
      <c r="D14" s="66">
        <f>Spisak!E9</f>
        <v>3</v>
      </c>
      <c r="E14" s="66">
        <f>Spisak!F9</f>
        <v>2</v>
      </c>
      <c r="F14" s="66">
        <f>Spisak!G9</f>
        <v>3</v>
      </c>
      <c r="G14" s="66">
        <f>Spisak!H9</f>
        <v>2</v>
      </c>
      <c r="H14" s="66">
        <f>Spisak!I9</f>
        <v>0</v>
      </c>
      <c r="I14" s="66">
        <f>Spisak!J9</f>
        <v>0</v>
      </c>
      <c r="J14" s="66">
        <f>Spisak!T9</f>
        <v>26</v>
      </c>
      <c r="K14" s="66" t="str">
        <f>Spisak!U9</f>
        <v/>
      </c>
      <c r="L14" s="66" t="str">
        <f>Spisak!V9</f>
        <v/>
      </c>
      <c r="M14" s="66">
        <f>Spisak!Q9</f>
        <v>31</v>
      </c>
      <c r="N14" s="66">
        <f>Spisak!R9</f>
        <v>0</v>
      </c>
      <c r="O14" s="66">
        <f>Spisak!Y9</f>
        <v>67</v>
      </c>
      <c r="P14" s="67" t="e">
        <f ca="1">Spisak!Z9 &amp; OcjenaSlovima(Spisak!Z9)</f>
        <v>#NAME?</v>
      </c>
    </row>
    <row r="15" spans="1:16" ht="12.95" customHeight="1">
      <c r="A15" s="71" t="str">
        <f>Spisak!B10</f>
        <v>8/2021</v>
      </c>
      <c r="B15" s="74" t="str">
        <f>Spisak!C10</f>
        <v>Đukić Luka</v>
      </c>
      <c r="C15" s="66">
        <f>Spisak!D10</f>
        <v>0</v>
      </c>
      <c r="D15" s="66">
        <f>Spisak!E10</f>
        <v>0</v>
      </c>
      <c r="E15" s="66">
        <f>Spisak!F10</f>
        <v>0</v>
      </c>
      <c r="F15" s="66">
        <f>Spisak!G10</f>
        <v>0</v>
      </c>
      <c r="G15" s="66">
        <f>Spisak!H10</f>
        <v>0</v>
      </c>
      <c r="H15" s="66">
        <f>Spisak!I10</f>
        <v>0</v>
      </c>
      <c r="I15" s="66">
        <f>Spisak!J10</f>
        <v>0</v>
      </c>
      <c r="J15" s="66">
        <f>Spisak!T10</f>
        <v>33</v>
      </c>
      <c r="K15" s="66" t="str">
        <f>Spisak!U10</f>
        <v/>
      </c>
      <c r="L15" s="66" t="str">
        <f>Spisak!V10</f>
        <v/>
      </c>
      <c r="M15" s="66">
        <f>Spisak!Q10</f>
        <v>0</v>
      </c>
      <c r="N15" s="66">
        <f>Spisak!R10</f>
        <v>42</v>
      </c>
      <c r="O15" s="66">
        <f>Spisak!Y10</f>
        <v>75</v>
      </c>
      <c r="P15" s="67" t="e">
        <f ca="1">Spisak!Z10 &amp; OcjenaSlovima(Spisak!Z10)</f>
        <v>#NAME?</v>
      </c>
    </row>
    <row r="16" spans="1:16" ht="12.95" customHeight="1">
      <c r="A16" s="71" t="str">
        <f>Spisak!B11</f>
        <v>9/2021</v>
      </c>
      <c r="B16" s="74" t="str">
        <f>Spisak!C11</f>
        <v>Perezić Anel</v>
      </c>
      <c r="C16" s="66">
        <f>Spisak!D11</f>
        <v>0</v>
      </c>
      <c r="D16" s="66">
        <f>Spisak!E11</f>
        <v>3</v>
      </c>
      <c r="E16" s="66">
        <f>Spisak!F11</f>
        <v>3</v>
      </c>
      <c r="F16" s="66">
        <f>Spisak!G11</f>
        <v>0</v>
      </c>
      <c r="G16" s="66">
        <f>Spisak!H11</f>
        <v>0</v>
      </c>
      <c r="H16" s="66">
        <f>Spisak!I11</f>
        <v>0</v>
      </c>
      <c r="I16" s="66">
        <f>Spisak!J11</f>
        <v>0</v>
      </c>
      <c r="J16" s="66">
        <f>Spisak!T11</f>
        <v>36</v>
      </c>
      <c r="K16" s="66" t="str">
        <f>Spisak!U11</f>
        <v/>
      </c>
      <c r="L16" s="66" t="str">
        <f>Spisak!V11</f>
        <v/>
      </c>
      <c r="M16" s="66">
        <f>Spisak!Q11</f>
        <v>48</v>
      </c>
      <c r="N16" s="66">
        <f>Spisak!R11</f>
        <v>0</v>
      </c>
      <c r="O16" s="66">
        <f>Spisak!Y11</f>
        <v>90</v>
      </c>
      <c r="P16" s="67" t="e">
        <f ca="1">Spisak!Z11 &amp; OcjenaSlovima(Spisak!Z11)</f>
        <v>#NAME?</v>
      </c>
    </row>
    <row r="17" spans="1:16" ht="12.95" customHeight="1">
      <c r="A17" s="71" t="str">
        <f>Spisak!B12</f>
        <v>10/2021</v>
      </c>
      <c r="B17" s="74" t="str">
        <f>Spisak!C12</f>
        <v>Vuković Snežana</v>
      </c>
      <c r="C17" s="66">
        <f>Spisak!D12</f>
        <v>0</v>
      </c>
      <c r="D17" s="66">
        <f>Spisak!E12</f>
        <v>0</v>
      </c>
      <c r="E17" s="66">
        <f>Spisak!F12</f>
        <v>0</v>
      </c>
      <c r="F17" s="66">
        <f>Spisak!G12</f>
        <v>0</v>
      </c>
      <c r="G17" s="66">
        <f>Spisak!H12</f>
        <v>0</v>
      </c>
      <c r="H17" s="66">
        <f>Spisak!I12</f>
        <v>0</v>
      </c>
      <c r="I17" s="66">
        <f>Spisak!J12</f>
        <v>0</v>
      </c>
      <c r="J17" s="66">
        <f>Spisak!T12</f>
        <v>25</v>
      </c>
      <c r="K17" s="66" t="str">
        <f>Spisak!U12</f>
        <v/>
      </c>
      <c r="L17" s="66" t="str">
        <f>Spisak!V12</f>
        <v/>
      </c>
      <c r="M17" s="66">
        <f>Spisak!Q12</f>
        <v>35</v>
      </c>
      <c r="N17" s="66">
        <f>Spisak!R12</f>
        <v>0</v>
      </c>
      <c r="O17" s="66">
        <f>Spisak!Y12</f>
        <v>60</v>
      </c>
      <c r="P17" s="67" t="e">
        <f ca="1">Spisak!Z12 &amp; OcjenaSlovima(Spisak!Z12)</f>
        <v>#NAME?</v>
      </c>
    </row>
    <row r="18" spans="1:16" ht="12.95" customHeight="1">
      <c r="A18" s="71" t="str">
        <f>Spisak!B13</f>
        <v>11/2021</v>
      </c>
      <c r="B18" s="74" t="str">
        <f>Spisak!C13</f>
        <v>Radović Kristina</v>
      </c>
      <c r="C18" s="66">
        <f>Spisak!D13</f>
        <v>0</v>
      </c>
      <c r="D18" s="66">
        <f>Spisak!E13</f>
        <v>0</v>
      </c>
      <c r="E18" s="66">
        <f>Spisak!F13</f>
        <v>0</v>
      </c>
      <c r="F18" s="66">
        <f>Spisak!G13</f>
        <v>0</v>
      </c>
      <c r="G18" s="66">
        <f>Spisak!H13</f>
        <v>0</v>
      </c>
      <c r="H18" s="66">
        <f>Spisak!I13</f>
        <v>0</v>
      </c>
      <c r="I18" s="66">
        <f>Spisak!J13</f>
        <v>0</v>
      </c>
      <c r="J18" s="66">
        <f>Spisak!T13</f>
        <v>18</v>
      </c>
      <c r="K18" s="66" t="str">
        <f>Spisak!U13</f>
        <v/>
      </c>
      <c r="L18" s="66" t="str">
        <f>Spisak!V13</f>
        <v/>
      </c>
      <c r="M18" s="66">
        <f>Spisak!Q13</f>
        <v>40</v>
      </c>
      <c r="N18" s="66">
        <f>Spisak!R13</f>
        <v>0</v>
      </c>
      <c r="O18" s="66">
        <f>Spisak!Y13</f>
        <v>58</v>
      </c>
      <c r="P18" s="67" t="e">
        <f ca="1">Spisak!Z13 &amp; OcjenaSlovima(Spisak!Z13)</f>
        <v>#NAME?</v>
      </c>
    </row>
    <row r="19" spans="1:16" ht="12.95" customHeight="1">
      <c r="A19" s="71" t="str">
        <f>Spisak!B14</f>
        <v>12/2021</v>
      </c>
      <c r="B19" s="74" t="str">
        <f>Spisak!C14</f>
        <v>Borozan Marija</v>
      </c>
      <c r="C19" s="66">
        <f>Spisak!D14</f>
        <v>0</v>
      </c>
      <c r="D19" s="66">
        <f>Spisak!E14</f>
        <v>3</v>
      </c>
      <c r="E19" s="66">
        <f>Spisak!F14</f>
        <v>2</v>
      </c>
      <c r="F19" s="66">
        <f>Spisak!G14</f>
        <v>0</v>
      </c>
      <c r="G19" s="66">
        <f>Spisak!H14</f>
        <v>0</v>
      </c>
      <c r="H19" s="66">
        <f>Spisak!I14</f>
        <v>0</v>
      </c>
      <c r="I19" s="66">
        <f>Spisak!J14</f>
        <v>0</v>
      </c>
      <c r="J19" s="66">
        <f>Spisak!T14</f>
        <v>34</v>
      </c>
      <c r="K19" s="66" t="str">
        <f>Spisak!U14</f>
        <v/>
      </c>
      <c r="L19" s="66" t="str">
        <f>Spisak!V14</f>
        <v/>
      </c>
      <c r="M19" s="66">
        <f>Spisak!Q14</f>
        <v>46.5</v>
      </c>
      <c r="N19" s="66">
        <f>Spisak!R14</f>
        <v>0</v>
      </c>
      <c r="O19" s="66">
        <f>Spisak!Y14</f>
        <v>85.5</v>
      </c>
      <c r="P19" s="67" t="e">
        <f ca="1">Spisak!Z14 &amp; OcjenaSlovima(Spisak!Z14)</f>
        <v>#NAME?</v>
      </c>
    </row>
    <row r="20" spans="1:16" ht="12.95" customHeight="1">
      <c r="A20" s="71" t="str">
        <f>Spisak!B15</f>
        <v>13/2021</v>
      </c>
      <c r="B20" s="74" t="str">
        <f>Spisak!C15</f>
        <v>Nikčević Žana</v>
      </c>
      <c r="C20" s="66">
        <f>Spisak!D15</f>
        <v>0</v>
      </c>
      <c r="D20" s="66">
        <f>Spisak!E15</f>
        <v>0</v>
      </c>
      <c r="E20" s="66">
        <f>Spisak!F15</f>
        <v>0</v>
      </c>
      <c r="F20" s="66">
        <f>Spisak!G15</f>
        <v>0</v>
      </c>
      <c r="G20" s="66">
        <f>Spisak!H15</f>
        <v>0</v>
      </c>
      <c r="H20" s="66">
        <f>Spisak!I15</f>
        <v>0</v>
      </c>
      <c r="I20" s="66">
        <f>Spisak!J15</f>
        <v>0</v>
      </c>
      <c r="J20" s="66">
        <f>Spisak!T15</f>
        <v>20</v>
      </c>
      <c r="K20" s="66" t="str">
        <f>Spisak!U15</f>
        <v/>
      </c>
      <c r="L20" s="66" t="str">
        <f>Spisak!V15</f>
        <v/>
      </c>
      <c r="M20" s="66">
        <f>Spisak!Q15</f>
        <v>16</v>
      </c>
      <c r="N20" s="66">
        <f>Spisak!R15</f>
        <v>30</v>
      </c>
      <c r="O20" s="66">
        <f>Spisak!Y15</f>
        <v>50</v>
      </c>
      <c r="P20" s="67" t="e">
        <f ca="1">Spisak!Z15 &amp; OcjenaSlovima(Spisak!Z15)</f>
        <v>#NAME?</v>
      </c>
    </row>
    <row r="21" spans="1:16" ht="12.95" customHeight="1">
      <c r="A21" s="71" t="str">
        <f>Spisak!B16</f>
        <v>14/2021</v>
      </c>
      <c r="B21" s="74" t="str">
        <f>Spisak!C16</f>
        <v>Vidić Jovana</v>
      </c>
      <c r="C21" s="66">
        <f>Spisak!D16</f>
        <v>0</v>
      </c>
      <c r="D21" s="66">
        <f>Spisak!E16</f>
        <v>0</v>
      </c>
      <c r="E21" s="66">
        <f>Spisak!F16</f>
        <v>0</v>
      </c>
      <c r="F21" s="66">
        <f>Spisak!G16</f>
        <v>0</v>
      </c>
      <c r="G21" s="66">
        <f>Spisak!H16</f>
        <v>0</v>
      </c>
      <c r="H21" s="66">
        <f>Spisak!I16</f>
        <v>0</v>
      </c>
      <c r="I21" s="66">
        <f>Spisak!J16</f>
        <v>0</v>
      </c>
      <c r="J21" s="66">
        <f>Spisak!T16</f>
        <v>25</v>
      </c>
      <c r="K21" s="66" t="str">
        <f>Spisak!U16</f>
        <v/>
      </c>
      <c r="L21" s="66" t="str">
        <f>Spisak!V16</f>
        <v/>
      </c>
      <c r="M21" s="66">
        <f>Spisak!Q16</f>
        <v>25</v>
      </c>
      <c r="N21" s="66">
        <f>Spisak!R16</f>
        <v>0</v>
      </c>
      <c r="O21" s="66">
        <f>Spisak!Y16</f>
        <v>50</v>
      </c>
      <c r="P21" s="67" t="e">
        <f ca="1">Spisak!Z16 &amp; OcjenaSlovima(Spisak!Z16)</f>
        <v>#NAME?</v>
      </c>
    </row>
    <row r="22" spans="1:16" ht="12.95" customHeight="1">
      <c r="A22" s="71" t="str">
        <f>Spisak!B17</f>
        <v>15/2021</v>
      </c>
      <c r="B22" s="74" t="str">
        <f>Spisak!C17</f>
        <v>Božović Jelena</v>
      </c>
      <c r="C22" s="66">
        <f>Spisak!D17</f>
        <v>0</v>
      </c>
      <c r="D22" s="66">
        <f>Spisak!E17</f>
        <v>3</v>
      </c>
      <c r="E22" s="66">
        <f>Spisak!F17</f>
        <v>2</v>
      </c>
      <c r="F22" s="66">
        <f>Spisak!G17</f>
        <v>3</v>
      </c>
      <c r="G22" s="66">
        <f>Spisak!H17</f>
        <v>0</v>
      </c>
      <c r="H22" s="66">
        <f>Spisak!I17</f>
        <v>0</v>
      </c>
      <c r="I22" s="66">
        <f>Spisak!J17</f>
        <v>0</v>
      </c>
      <c r="J22" s="66">
        <f>Spisak!T17</f>
        <v>20</v>
      </c>
      <c r="K22" s="66" t="str">
        <f>Spisak!U17</f>
        <v/>
      </c>
      <c r="L22" s="66" t="str">
        <f>Spisak!V17</f>
        <v/>
      </c>
      <c r="M22" s="66">
        <f>Spisak!Q17</f>
        <v>25.5</v>
      </c>
      <c r="N22" s="66">
        <f>Spisak!R17</f>
        <v>37</v>
      </c>
      <c r="O22" s="66">
        <f>Spisak!Y17</f>
        <v>65</v>
      </c>
      <c r="P22" s="67" t="e">
        <f ca="1">Spisak!Z17 &amp; OcjenaSlovima(Spisak!Z17)</f>
        <v>#NAME?</v>
      </c>
    </row>
    <row r="23" spans="1:16" ht="12.95" customHeight="1">
      <c r="A23" s="71" t="str">
        <f>Spisak!B18</f>
        <v>18/2021</v>
      </c>
      <c r="B23" s="74" t="str">
        <f>Spisak!C18</f>
        <v>Vuković Nada</v>
      </c>
      <c r="C23" s="66">
        <f>Spisak!D18</f>
        <v>0</v>
      </c>
      <c r="D23" s="66">
        <f>Spisak!E18</f>
        <v>0</v>
      </c>
      <c r="E23" s="66">
        <f>Spisak!F18</f>
        <v>0</v>
      </c>
      <c r="F23" s="66">
        <f>Spisak!G18</f>
        <v>0</v>
      </c>
      <c r="G23" s="66">
        <f>Spisak!H18</f>
        <v>0</v>
      </c>
      <c r="H23" s="66">
        <f>Spisak!I18</f>
        <v>0</v>
      </c>
      <c r="I23" s="66">
        <f>Spisak!J18</f>
        <v>0</v>
      </c>
      <c r="J23" s="66">
        <f>Spisak!T18</f>
        <v>25</v>
      </c>
      <c r="K23" s="66" t="str">
        <f>Spisak!U18</f>
        <v/>
      </c>
      <c r="L23" s="66" t="str">
        <f>Spisak!V18</f>
        <v/>
      </c>
      <c r="M23" s="66">
        <f>Spisak!Q18</f>
        <v>33</v>
      </c>
      <c r="N23" s="66">
        <f>Spisak!R18</f>
        <v>0</v>
      </c>
      <c r="O23" s="66">
        <f>Spisak!Y18</f>
        <v>58</v>
      </c>
      <c r="P23" s="67" t="e">
        <f ca="1">Spisak!Z18 &amp; OcjenaSlovima(Spisak!Z18)</f>
        <v>#NAME?</v>
      </c>
    </row>
    <row r="24" spans="1:16" ht="12.95" customHeight="1">
      <c r="A24" s="71" t="str">
        <f>Spisak!B19</f>
        <v>19/2021</v>
      </c>
      <c r="B24" s="74" t="str">
        <f>Spisak!C19</f>
        <v>Nikić Milica</v>
      </c>
      <c r="C24" s="66">
        <f>Spisak!D19</f>
        <v>0</v>
      </c>
      <c r="D24" s="66">
        <f>Spisak!E19</f>
        <v>0</v>
      </c>
      <c r="E24" s="66">
        <f>Spisak!F19</f>
        <v>0</v>
      </c>
      <c r="F24" s="66">
        <f>Spisak!G19</f>
        <v>0</v>
      </c>
      <c r="G24" s="66">
        <f>Spisak!H19</f>
        <v>0</v>
      </c>
      <c r="H24" s="66">
        <f>Spisak!I19</f>
        <v>0</v>
      </c>
      <c r="I24" s="66">
        <f>Spisak!J19</f>
        <v>0</v>
      </c>
      <c r="J24" s="66" t="str">
        <f>Spisak!T19</f>
        <v/>
      </c>
      <c r="K24" s="66" t="str">
        <f>Spisak!U19</f>
        <v/>
      </c>
      <c r="L24" s="66" t="str">
        <f>Spisak!V19</f>
        <v/>
      </c>
      <c r="M24" s="66">
        <f>Spisak!Q19</f>
        <v>0</v>
      </c>
      <c r="N24" s="66">
        <f>Spisak!R19</f>
        <v>0</v>
      </c>
      <c r="O24" s="66">
        <f>Spisak!Y19</f>
        <v>0</v>
      </c>
      <c r="P24" s="67" t="e">
        <f ca="1">Spisak!Z19 &amp; OcjenaSlovima(Spisak!Z19)</f>
        <v>#NAME?</v>
      </c>
    </row>
    <row r="25" spans="1:16" ht="12.95" customHeight="1">
      <c r="A25" s="71" t="str">
        <f>Spisak!B20</f>
        <v>20/2021</v>
      </c>
      <c r="B25" s="74" t="str">
        <f>Spisak!C20</f>
        <v>Lakićević Tijana</v>
      </c>
      <c r="C25" s="66">
        <f>Spisak!D20</f>
        <v>0</v>
      </c>
      <c r="D25" s="66">
        <f>Spisak!E20</f>
        <v>0</v>
      </c>
      <c r="E25" s="66">
        <f>Spisak!F20</f>
        <v>0</v>
      </c>
      <c r="F25" s="66">
        <f>Spisak!G20</f>
        <v>0</v>
      </c>
      <c r="G25" s="66">
        <f>Spisak!H20</f>
        <v>0</v>
      </c>
      <c r="H25" s="66">
        <f>Spisak!I20</f>
        <v>0</v>
      </c>
      <c r="I25" s="66">
        <f>Spisak!J20</f>
        <v>0</v>
      </c>
      <c r="J25" s="66">
        <f>Spisak!T20</f>
        <v>19</v>
      </c>
      <c r="K25" s="66" t="str">
        <f>Spisak!U20</f>
        <v/>
      </c>
      <c r="L25" s="66" t="str">
        <f>Spisak!V20</f>
        <v/>
      </c>
      <c r="M25" s="66">
        <f>Spisak!Q20</f>
        <v>24</v>
      </c>
      <c r="N25" s="66">
        <f>Spisak!R20</f>
        <v>25</v>
      </c>
      <c r="O25" s="66">
        <f>Spisak!Y20</f>
        <v>44</v>
      </c>
      <c r="P25" s="67" t="e">
        <f ca="1">Spisak!Z20 &amp; OcjenaSlovima(Spisak!Z20)</f>
        <v>#NAME?</v>
      </c>
    </row>
    <row r="26" spans="1:16" ht="12.95" customHeight="1">
      <c r="A26" s="71" t="str">
        <f>Spisak!B21</f>
        <v>21/2021</v>
      </c>
      <c r="B26" s="74" t="str">
        <f>Spisak!C21</f>
        <v>Minić Marija</v>
      </c>
      <c r="C26" s="66">
        <f>Spisak!D21</f>
        <v>0</v>
      </c>
      <c r="D26" s="66">
        <f>Spisak!E21</f>
        <v>3</v>
      </c>
      <c r="E26" s="66">
        <f>Spisak!F21</f>
        <v>2</v>
      </c>
      <c r="F26" s="66">
        <f>Spisak!G21</f>
        <v>3</v>
      </c>
      <c r="G26" s="66">
        <f>Spisak!H21</f>
        <v>2</v>
      </c>
      <c r="H26" s="66">
        <f>Spisak!I21</f>
        <v>0</v>
      </c>
      <c r="I26" s="66">
        <f>Spisak!J21</f>
        <v>0</v>
      </c>
      <c r="J26" s="66">
        <f>Spisak!T21</f>
        <v>38</v>
      </c>
      <c r="K26" s="66" t="str">
        <f>Spisak!U21</f>
        <v/>
      </c>
      <c r="L26" s="66" t="str">
        <f>Spisak!V21</f>
        <v/>
      </c>
      <c r="M26" s="66">
        <f>Spisak!Q21</f>
        <v>45</v>
      </c>
      <c r="N26" s="66">
        <f>Spisak!R21</f>
        <v>0</v>
      </c>
      <c r="O26" s="66">
        <f>Spisak!Y21</f>
        <v>93</v>
      </c>
      <c r="P26" s="67" t="e">
        <f ca="1">Spisak!Z21 &amp; OcjenaSlovima(Spisak!Z21)</f>
        <v>#NAME?</v>
      </c>
    </row>
    <row r="27" spans="1:16" ht="12.95" customHeight="1">
      <c r="A27" s="71" t="str">
        <f>Spisak!B22</f>
        <v>22/2021</v>
      </c>
      <c r="B27" s="74" t="str">
        <f>Spisak!C22</f>
        <v>Kijamet Amina</v>
      </c>
      <c r="C27" s="66">
        <f>Spisak!D22</f>
        <v>0</v>
      </c>
      <c r="D27" s="66">
        <f>Spisak!E22</f>
        <v>0</v>
      </c>
      <c r="E27" s="66">
        <f>Spisak!F22</f>
        <v>0</v>
      </c>
      <c r="F27" s="66">
        <f>Spisak!G22</f>
        <v>0</v>
      </c>
      <c r="G27" s="66">
        <f>Spisak!H22</f>
        <v>0</v>
      </c>
      <c r="H27" s="66">
        <f>Spisak!I22</f>
        <v>0</v>
      </c>
      <c r="I27" s="66">
        <f>Spisak!J22</f>
        <v>0</v>
      </c>
      <c r="J27" s="66" t="str">
        <f>Spisak!T22</f>
        <v/>
      </c>
      <c r="K27" s="66" t="str">
        <f>Spisak!U22</f>
        <v/>
      </c>
      <c r="L27" s="66" t="str">
        <f>Spisak!V22</f>
        <v/>
      </c>
      <c r="M27" s="66">
        <f>Spisak!Q22</f>
        <v>0</v>
      </c>
      <c r="N27" s="66">
        <f>Spisak!R22</f>
        <v>0</v>
      </c>
      <c r="O27" s="66">
        <f>Spisak!Y22</f>
        <v>0</v>
      </c>
      <c r="P27" s="67" t="e">
        <f ca="1">Spisak!Z22 &amp; OcjenaSlovima(Spisak!Z22)</f>
        <v>#NAME?</v>
      </c>
    </row>
    <row r="28" spans="1:16" ht="12.95" customHeight="1">
      <c r="A28" s="71" t="str">
        <f>Spisak!B23</f>
        <v>23/2021</v>
      </c>
      <c r="B28" s="74" t="str">
        <f>Spisak!C23</f>
        <v>Vratnica Anja</v>
      </c>
      <c r="C28" s="66">
        <f>Spisak!D23</f>
        <v>0</v>
      </c>
      <c r="D28" s="66">
        <f>Spisak!E23</f>
        <v>0</v>
      </c>
      <c r="E28" s="66">
        <f>Spisak!F23</f>
        <v>0</v>
      </c>
      <c r="F28" s="66">
        <f>Spisak!G23</f>
        <v>0</v>
      </c>
      <c r="G28" s="66">
        <f>Spisak!H23</f>
        <v>0</v>
      </c>
      <c r="H28" s="66">
        <f>Spisak!I23</f>
        <v>0</v>
      </c>
      <c r="I28" s="66">
        <f>Spisak!J23</f>
        <v>0</v>
      </c>
      <c r="J28" s="66" t="str">
        <f>Spisak!T23</f>
        <v/>
      </c>
      <c r="K28" s="66" t="str">
        <f>Spisak!U23</f>
        <v/>
      </c>
      <c r="L28" s="66" t="str">
        <f>Spisak!V23</f>
        <v/>
      </c>
      <c r="M28" s="66">
        <f>Spisak!Q23</f>
        <v>0</v>
      </c>
      <c r="N28" s="66">
        <f>Spisak!R23</f>
        <v>0</v>
      </c>
      <c r="O28" s="66">
        <f>Spisak!Y23</f>
        <v>0</v>
      </c>
      <c r="P28" s="67" t="e">
        <f ca="1">Spisak!Z23 &amp; OcjenaSlovima(Spisak!Z23)</f>
        <v>#NAME?</v>
      </c>
    </row>
    <row r="29" spans="1:16" ht="12.95" customHeight="1">
      <c r="A29" s="71" t="str">
        <f>Spisak!B24</f>
        <v>24/2021</v>
      </c>
      <c r="B29" s="74" t="str">
        <f>Spisak!C24</f>
        <v>Savić Jelena</v>
      </c>
      <c r="C29" s="66">
        <f>Spisak!D24</f>
        <v>0</v>
      </c>
      <c r="D29" s="66">
        <f>Spisak!E24</f>
        <v>0</v>
      </c>
      <c r="E29" s="66">
        <f>Spisak!F24</f>
        <v>0</v>
      </c>
      <c r="F29" s="66">
        <f>Spisak!G24</f>
        <v>0</v>
      </c>
      <c r="G29" s="66">
        <f>Spisak!H24</f>
        <v>0</v>
      </c>
      <c r="H29" s="66">
        <f>Spisak!I24</f>
        <v>0</v>
      </c>
      <c r="I29" s="66">
        <f>Spisak!J24</f>
        <v>0</v>
      </c>
      <c r="J29" s="66" t="str">
        <f>Spisak!T24</f>
        <v/>
      </c>
      <c r="K29" s="66" t="str">
        <f>Spisak!U24</f>
        <v/>
      </c>
      <c r="L29" s="66" t="str">
        <f>Spisak!V24</f>
        <v/>
      </c>
      <c r="M29" s="66">
        <f>Spisak!Q24</f>
        <v>0</v>
      </c>
      <c r="N29" s="66">
        <f>Spisak!R24</f>
        <v>0</v>
      </c>
      <c r="O29" s="66">
        <f>Spisak!Y24</f>
        <v>0</v>
      </c>
      <c r="P29" s="67" t="e">
        <f ca="1">Spisak!Z24 &amp; OcjenaSlovima(Spisak!Z24)</f>
        <v>#NAME?</v>
      </c>
    </row>
    <row r="30" spans="1:16" ht="12.95" customHeight="1">
      <c r="A30" s="71" t="str">
        <f>Spisak!B25</f>
        <v>25/2021</v>
      </c>
      <c r="B30" s="74" t="str">
        <f>Spisak!C25</f>
        <v>Đođić Tamara</v>
      </c>
      <c r="C30" s="66">
        <f>Spisak!D25</f>
        <v>0</v>
      </c>
      <c r="D30" s="66">
        <f>Spisak!E25</f>
        <v>0</v>
      </c>
      <c r="E30" s="66">
        <f>Spisak!F25</f>
        <v>0</v>
      </c>
      <c r="F30" s="66">
        <f>Spisak!G25</f>
        <v>0</v>
      </c>
      <c r="G30" s="66">
        <f>Spisak!H25</f>
        <v>0</v>
      </c>
      <c r="H30" s="66">
        <f>Spisak!I25</f>
        <v>0</v>
      </c>
      <c r="I30" s="66">
        <f>Spisak!J25</f>
        <v>0</v>
      </c>
      <c r="J30" s="66">
        <f>Spisak!T25</f>
        <v>17</v>
      </c>
      <c r="K30" s="66" t="str">
        <f>Spisak!U25</f>
        <v/>
      </c>
      <c r="L30" s="66" t="str">
        <f>Spisak!V25</f>
        <v/>
      </c>
      <c r="M30" s="66">
        <f>Spisak!Q25</f>
        <v>36</v>
      </c>
      <c r="N30" s="66">
        <f>Spisak!R25</f>
        <v>0</v>
      </c>
      <c r="O30" s="66">
        <f>Spisak!Y25</f>
        <v>53</v>
      </c>
      <c r="P30" s="67" t="e">
        <f ca="1">Spisak!Z25 &amp; OcjenaSlovima(Spisak!Z25)</f>
        <v>#NAME?</v>
      </c>
    </row>
    <row r="31" spans="1:16" ht="12.95" customHeight="1">
      <c r="A31" s="71" t="str">
        <f>Spisak!B26</f>
        <v>26/2021</v>
      </c>
      <c r="B31" s="74" t="str">
        <f>Spisak!C26</f>
        <v>Đođić Tina</v>
      </c>
      <c r="C31" s="66">
        <f>Spisak!D26</f>
        <v>0</v>
      </c>
      <c r="D31" s="66">
        <f>Spisak!E26</f>
        <v>0</v>
      </c>
      <c r="E31" s="66">
        <f>Spisak!F26</f>
        <v>0</v>
      </c>
      <c r="F31" s="66">
        <f>Spisak!G26</f>
        <v>0</v>
      </c>
      <c r="G31" s="66">
        <f>Spisak!H26</f>
        <v>0</v>
      </c>
      <c r="H31" s="66">
        <f>Spisak!I26</f>
        <v>0</v>
      </c>
      <c r="I31" s="66">
        <f>Spisak!J26</f>
        <v>0</v>
      </c>
      <c r="J31" s="66">
        <f>Spisak!T26</f>
        <v>18</v>
      </c>
      <c r="K31" s="66" t="str">
        <f>Spisak!U26</f>
        <v/>
      </c>
      <c r="L31" s="66" t="str">
        <f>Spisak!V26</f>
        <v/>
      </c>
      <c r="M31" s="66">
        <f>Spisak!Q26</f>
        <v>34</v>
      </c>
      <c r="N31" s="66">
        <f>Spisak!R26</f>
        <v>0</v>
      </c>
      <c r="O31" s="66">
        <f>Spisak!Y26</f>
        <v>52</v>
      </c>
      <c r="P31" s="67" t="e">
        <f ca="1">Spisak!Z26 &amp; OcjenaSlovima(Spisak!Z26)</f>
        <v>#NAME?</v>
      </c>
    </row>
    <row r="32" spans="1:16" ht="12.95" customHeight="1">
      <c r="A32" s="71" t="str">
        <f>Spisak!B27</f>
        <v>27/2021</v>
      </c>
      <c r="B32" s="74" t="str">
        <f>Spisak!C27</f>
        <v>Bogosavljević Jovana</v>
      </c>
      <c r="C32" s="66">
        <f>Spisak!D27</f>
        <v>0</v>
      </c>
      <c r="D32" s="66">
        <f>Spisak!E27</f>
        <v>0</v>
      </c>
      <c r="E32" s="66">
        <f>Spisak!F27</f>
        <v>0</v>
      </c>
      <c r="F32" s="66">
        <f>Spisak!G27</f>
        <v>0</v>
      </c>
      <c r="G32" s="66">
        <f>Spisak!H27</f>
        <v>0</v>
      </c>
      <c r="H32" s="66">
        <f>Spisak!I27</f>
        <v>0</v>
      </c>
      <c r="I32" s="66">
        <f>Spisak!J27</f>
        <v>0</v>
      </c>
      <c r="J32" s="66">
        <f>Spisak!T27</f>
        <v>32</v>
      </c>
      <c r="K32" s="66" t="str">
        <f>Spisak!U27</f>
        <v/>
      </c>
      <c r="L32" s="66" t="str">
        <f>Spisak!V27</f>
        <v/>
      </c>
      <c r="M32" s="66">
        <f>Spisak!Q27</f>
        <v>33.5</v>
      </c>
      <c r="N32" s="66">
        <f>Spisak!R27</f>
        <v>0</v>
      </c>
      <c r="O32" s="66">
        <f>Spisak!Y27</f>
        <v>65.5</v>
      </c>
      <c r="P32" s="67" t="e">
        <f ca="1">Spisak!Z27 &amp; OcjenaSlovima(Spisak!Z27)</f>
        <v>#NAME?</v>
      </c>
    </row>
    <row r="33" spans="1:16" ht="12.95" customHeight="1">
      <c r="A33" s="71" t="str">
        <f>Spisak!B28</f>
        <v>28/2021</v>
      </c>
      <c r="B33" s="74" t="str">
        <f>Spisak!C28</f>
        <v>Samardžić Krstinja</v>
      </c>
      <c r="C33" s="66">
        <f>Spisak!D28</f>
        <v>0</v>
      </c>
      <c r="D33" s="66">
        <f>Spisak!E28</f>
        <v>0</v>
      </c>
      <c r="E33" s="66">
        <f>Spisak!F28</f>
        <v>0</v>
      </c>
      <c r="F33" s="66">
        <f>Spisak!G28</f>
        <v>0</v>
      </c>
      <c r="G33" s="66">
        <f>Spisak!H28</f>
        <v>0</v>
      </c>
      <c r="H33" s="66">
        <f>Spisak!I28</f>
        <v>0</v>
      </c>
      <c r="I33" s="66">
        <f>Spisak!J28</f>
        <v>0</v>
      </c>
      <c r="J33" s="66">
        <f>Spisak!T28</f>
        <v>39</v>
      </c>
      <c r="K33" s="66" t="str">
        <f>Spisak!U28</f>
        <v/>
      </c>
      <c r="L33" s="66" t="str">
        <f>Spisak!V28</f>
        <v/>
      </c>
      <c r="M33" s="66">
        <f>Spisak!Q28</f>
        <v>47</v>
      </c>
      <c r="N33" s="66">
        <f>Spisak!R28</f>
        <v>0</v>
      </c>
      <c r="O33" s="66">
        <f>Spisak!Y28</f>
        <v>86</v>
      </c>
      <c r="P33" s="67" t="e">
        <f ca="1">Spisak!Z28 &amp; OcjenaSlovima(Spisak!Z28)</f>
        <v>#NAME?</v>
      </c>
    </row>
    <row r="34" spans="1:16" ht="12.95" customHeight="1">
      <c r="A34" s="71" t="str">
        <f>Spisak!B29</f>
        <v>29/2021</v>
      </c>
      <c r="B34" s="74" t="str">
        <f>Spisak!C29</f>
        <v>Sekulić Anastasija</v>
      </c>
      <c r="C34" s="66">
        <f>Spisak!D29</f>
        <v>0</v>
      </c>
      <c r="D34" s="66">
        <f>Spisak!E29</f>
        <v>0</v>
      </c>
      <c r="E34" s="66">
        <f>Spisak!F29</f>
        <v>0</v>
      </c>
      <c r="F34" s="66">
        <f>Spisak!G29</f>
        <v>0</v>
      </c>
      <c r="G34" s="66">
        <f>Spisak!H29</f>
        <v>0</v>
      </c>
      <c r="H34" s="66">
        <f>Spisak!I29</f>
        <v>0</v>
      </c>
      <c r="I34" s="66">
        <f>Spisak!J29</f>
        <v>0</v>
      </c>
      <c r="J34" s="66">
        <f>Spisak!T29</f>
        <v>34.5</v>
      </c>
      <c r="K34" s="66" t="str">
        <f>Spisak!U29</f>
        <v/>
      </c>
      <c r="L34" s="66" t="str">
        <f>Spisak!V29</f>
        <v/>
      </c>
      <c r="M34" s="66">
        <f>Spisak!Q29</f>
        <v>42.5</v>
      </c>
      <c r="N34" s="66">
        <f>Spisak!R29</f>
        <v>0</v>
      </c>
      <c r="O34" s="66">
        <f>Spisak!Y29</f>
        <v>77</v>
      </c>
      <c r="P34" s="67" t="e">
        <f ca="1">Spisak!Z29 &amp; OcjenaSlovima(Spisak!Z29)</f>
        <v>#NAME?</v>
      </c>
    </row>
    <row r="35" spans="1:16" ht="12.95" customHeight="1">
      <c r="A35" s="71" t="str">
        <f>Spisak!B30</f>
        <v>30/2021</v>
      </c>
      <c r="B35" s="74" t="str">
        <f>Spisak!C30</f>
        <v>Vukčević Lara</v>
      </c>
      <c r="C35" s="66">
        <f>Spisak!D30</f>
        <v>0</v>
      </c>
      <c r="D35" s="66">
        <f>Spisak!E30</f>
        <v>0</v>
      </c>
      <c r="E35" s="66">
        <f>Spisak!F30</f>
        <v>0</v>
      </c>
      <c r="F35" s="66">
        <f>Spisak!G30</f>
        <v>0</v>
      </c>
      <c r="G35" s="66">
        <f>Spisak!H30</f>
        <v>0</v>
      </c>
      <c r="H35" s="66">
        <f>Spisak!I30</f>
        <v>0</v>
      </c>
      <c r="I35" s="66">
        <f>Spisak!J30</f>
        <v>0</v>
      </c>
      <c r="J35" s="66">
        <f>Spisak!T30</f>
        <v>23</v>
      </c>
      <c r="K35" s="66" t="str">
        <f>Spisak!U30</f>
        <v/>
      </c>
      <c r="L35" s="66" t="str">
        <f>Spisak!V30</f>
        <v/>
      </c>
      <c r="M35" s="66">
        <f>Spisak!Q30</f>
        <v>24.5</v>
      </c>
      <c r="N35" s="66">
        <f>Spisak!R30</f>
        <v>27</v>
      </c>
      <c r="O35" s="66">
        <f>Spisak!Y30</f>
        <v>50</v>
      </c>
      <c r="P35" s="67" t="e">
        <f ca="1">Spisak!Z30 &amp; OcjenaSlovima(Spisak!Z30)</f>
        <v>#NAME?</v>
      </c>
    </row>
    <row r="36" spans="1:16" ht="12.95" customHeight="1">
      <c r="A36" s="71" t="str">
        <f>Spisak!B31</f>
        <v>31/2021</v>
      </c>
      <c r="B36" s="74" t="str">
        <f>Spisak!C31</f>
        <v>Tomić Anđela</v>
      </c>
      <c r="C36" s="66">
        <f>Spisak!D31</f>
        <v>0</v>
      </c>
      <c r="D36" s="66">
        <f>Spisak!E31</f>
        <v>0</v>
      </c>
      <c r="E36" s="66">
        <f>Spisak!F31</f>
        <v>0</v>
      </c>
      <c r="F36" s="66">
        <f>Spisak!G31</f>
        <v>0</v>
      </c>
      <c r="G36" s="66">
        <f>Spisak!H31</f>
        <v>0</v>
      </c>
      <c r="H36" s="66">
        <f>Spisak!I31</f>
        <v>0</v>
      </c>
      <c r="I36" s="66">
        <f>Spisak!J31</f>
        <v>0</v>
      </c>
      <c r="J36" s="66">
        <f>Spisak!T31</f>
        <v>34</v>
      </c>
      <c r="K36" s="66" t="str">
        <f>Spisak!U31</f>
        <v/>
      </c>
      <c r="L36" s="66" t="str">
        <f>Spisak!V31</f>
        <v/>
      </c>
      <c r="M36" s="66">
        <f>Spisak!Q31</f>
        <v>21</v>
      </c>
      <c r="N36" s="66">
        <f>Spisak!R31</f>
        <v>0</v>
      </c>
      <c r="O36" s="66">
        <f>Spisak!Y31</f>
        <v>55</v>
      </c>
      <c r="P36" s="67" t="e">
        <f ca="1">Spisak!Z31 &amp; OcjenaSlovima(Spisak!Z31)</f>
        <v>#NAME?</v>
      </c>
    </row>
    <row r="37" spans="1:16" ht="12.95" customHeight="1">
      <c r="A37" s="71" t="str">
        <f>Spisak!B32</f>
        <v>32/2021</v>
      </c>
      <c r="B37" s="74" t="str">
        <f>Spisak!C32</f>
        <v>Ajković Veljko</v>
      </c>
      <c r="C37" s="66">
        <f>Spisak!D32</f>
        <v>0</v>
      </c>
      <c r="D37" s="66">
        <f>Spisak!E32</f>
        <v>0</v>
      </c>
      <c r="E37" s="66">
        <f>Spisak!F32</f>
        <v>0</v>
      </c>
      <c r="F37" s="66">
        <f>Spisak!G32</f>
        <v>0</v>
      </c>
      <c r="G37" s="66">
        <f>Spisak!H32</f>
        <v>0</v>
      </c>
      <c r="H37" s="66">
        <f>Spisak!I32</f>
        <v>0</v>
      </c>
      <c r="I37" s="66">
        <f>Spisak!J32</f>
        <v>0</v>
      </c>
      <c r="J37" s="66">
        <f>Spisak!T32</f>
        <v>27</v>
      </c>
      <c r="K37" s="66" t="str">
        <f>Spisak!U32</f>
        <v/>
      </c>
      <c r="L37" s="66" t="str">
        <f>Spisak!V32</f>
        <v/>
      </c>
      <c r="M37" s="66">
        <f>Spisak!Q32</f>
        <v>35</v>
      </c>
      <c r="N37" s="66">
        <f>Spisak!R32</f>
        <v>0</v>
      </c>
      <c r="O37" s="66">
        <f>Spisak!Y32</f>
        <v>62</v>
      </c>
      <c r="P37" s="67" t="e">
        <f ca="1">Spisak!Z32 &amp; OcjenaSlovima(Spisak!Z32)</f>
        <v>#NAME?</v>
      </c>
    </row>
    <row r="38" spans="1:16" ht="12.95" customHeight="1">
      <c r="A38" s="71" t="str">
        <f>Spisak!B33</f>
        <v>33/2021</v>
      </c>
      <c r="B38" s="74" t="str">
        <f>Spisak!C33</f>
        <v>Došljak Matija</v>
      </c>
      <c r="C38" s="66">
        <f>Spisak!D33</f>
        <v>0</v>
      </c>
      <c r="D38" s="66">
        <f>Spisak!E33</f>
        <v>0</v>
      </c>
      <c r="E38" s="66">
        <f>Spisak!F33</f>
        <v>0</v>
      </c>
      <c r="F38" s="66">
        <f>Spisak!G33</f>
        <v>0</v>
      </c>
      <c r="G38" s="66">
        <f>Spisak!H33</f>
        <v>0</v>
      </c>
      <c r="H38" s="66">
        <f>Spisak!I33</f>
        <v>0</v>
      </c>
      <c r="I38" s="66">
        <f>Spisak!J33</f>
        <v>0</v>
      </c>
      <c r="J38" s="66">
        <f>Spisak!T33</f>
        <v>15</v>
      </c>
      <c r="K38" s="66" t="str">
        <f>Spisak!U33</f>
        <v/>
      </c>
      <c r="L38" s="66" t="str">
        <f>Spisak!V33</f>
        <v/>
      </c>
      <c r="M38" s="66">
        <f>Spisak!Q33</f>
        <v>3</v>
      </c>
      <c r="N38" s="66">
        <f>Spisak!R33</f>
        <v>28</v>
      </c>
      <c r="O38" s="66">
        <f>Spisak!Y33</f>
        <v>43</v>
      </c>
      <c r="P38" s="67" t="e">
        <f ca="1">Spisak!Z33 &amp; OcjenaSlovima(Spisak!Z33)</f>
        <v>#NAME?</v>
      </c>
    </row>
    <row r="39" spans="1:16" ht="12.95" customHeight="1">
      <c r="A39" s="71" t="str">
        <f>Spisak!B34</f>
        <v>34/2021</v>
      </c>
      <c r="B39" s="74" t="str">
        <f>Spisak!C34</f>
        <v>Stojović Mato</v>
      </c>
      <c r="C39" s="66">
        <f>Spisak!D34</f>
        <v>0</v>
      </c>
      <c r="D39" s="66">
        <f>Spisak!E34</f>
        <v>2</v>
      </c>
      <c r="E39" s="66">
        <f>Spisak!F34</f>
        <v>3</v>
      </c>
      <c r="F39" s="66">
        <f>Spisak!G34</f>
        <v>0</v>
      </c>
      <c r="G39" s="66">
        <f>Spisak!H34</f>
        <v>0</v>
      </c>
      <c r="H39" s="66">
        <f>Spisak!I34</f>
        <v>0</v>
      </c>
      <c r="I39" s="66">
        <f>Spisak!J34</f>
        <v>0</v>
      </c>
      <c r="J39" s="66">
        <f>Spisak!T34</f>
        <v>39</v>
      </c>
      <c r="K39" s="66" t="str">
        <f>Spisak!U34</f>
        <v/>
      </c>
      <c r="L39" s="66" t="str">
        <f>Spisak!V34</f>
        <v/>
      </c>
      <c r="M39" s="66">
        <f>Spisak!Q34</f>
        <v>46</v>
      </c>
      <c r="N39" s="66">
        <f>Spisak!R34</f>
        <v>0</v>
      </c>
      <c r="O39" s="66">
        <f>Spisak!Y34</f>
        <v>90</v>
      </c>
      <c r="P39" s="67" t="e">
        <f ca="1">Spisak!Z34 &amp; OcjenaSlovima(Spisak!Z34)</f>
        <v>#NAME?</v>
      </c>
    </row>
    <row r="40" spans="1:16" ht="12.95" customHeight="1">
      <c r="A40" s="71" t="str">
        <f>Spisak!B35</f>
        <v>35/2021</v>
      </c>
      <c r="B40" s="74" t="str">
        <f>Spisak!C35</f>
        <v>Živković Ivan</v>
      </c>
      <c r="C40" s="66">
        <f>Spisak!D35</f>
        <v>0</v>
      </c>
      <c r="D40" s="66">
        <f>Spisak!E35</f>
        <v>0</v>
      </c>
      <c r="E40" s="66">
        <f>Spisak!F35</f>
        <v>0</v>
      </c>
      <c r="F40" s="66">
        <f>Spisak!G35</f>
        <v>0</v>
      </c>
      <c r="G40" s="66">
        <f>Spisak!H35</f>
        <v>0</v>
      </c>
      <c r="H40" s="66">
        <f>Spisak!I35</f>
        <v>0</v>
      </c>
      <c r="I40" s="66">
        <f>Spisak!J35</f>
        <v>0</v>
      </c>
      <c r="J40" s="66">
        <f>Spisak!T35</f>
        <v>21</v>
      </c>
      <c r="K40" s="66" t="str">
        <f>Spisak!U35</f>
        <v/>
      </c>
      <c r="L40" s="66" t="str">
        <f>Spisak!V35</f>
        <v/>
      </c>
      <c r="M40" s="66">
        <f>Spisak!Q35</f>
        <v>35.5</v>
      </c>
      <c r="N40" s="66">
        <f>Spisak!R35</f>
        <v>0</v>
      </c>
      <c r="O40" s="66">
        <f>Spisak!Y35</f>
        <v>56.5</v>
      </c>
      <c r="P40" s="67" t="e">
        <f ca="1">Spisak!Z35 &amp; OcjenaSlovima(Spisak!Z35)</f>
        <v>#NAME?</v>
      </c>
    </row>
    <row r="41" spans="1:16" ht="12.95" customHeight="1">
      <c r="A41" s="71" t="str">
        <f>Spisak!B36</f>
        <v>36/2021</v>
      </c>
      <c r="B41" s="74" t="str">
        <f>Spisak!C36</f>
        <v>Tomović Andrijana</v>
      </c>
      <c r="C41" s="66">
        <f>Spisak!D36</f>
        <v>0</v>
      </c>
      <c r="D41" s="66">
        <f>Spisak!E36</f>
        <v>0</v>
      </c>
      <c r="E41" s="66">
        <f>Spisak!F36</f>
        <v>0</v>
      </c>
      <c r="F41" s="66">
        <f>Spisak!G36</f>
        <v>0</v>
      </c>
      <c r="G41" s="66">
        <f>Spisak!H36</f>
        <v>0</v>
      </c>
      <c r="H41" s="66">
        <f>Spisak!I36</f>
        <v>0</v>
      </c>
      <c r="I41" s="66">
        <f>Spisak!J36</f>
        <v>0</v>
      </c>
      <c r="J41" s="66">
        <f>Spisak!T36</f>
        <v>27</v>
      </c>
      <c r="K41" s="66" t="str">
        <f>Spisak!U36</f>
        <v/>
      </c>
      <c r="L41" s="66" t="str">
        <f>Spisak!V36</f>
        <v/>
      </c>
      <c r="M41" s="66">
        <f>Spisak!Q36</f>
        <v>18.5</v>
      </c>
      <c r="N41" s="66">
        <f>Spisak!R36</f>
        <v>35</v>
      </c>
      <c r="O41" s="66">
        <f>Spisak!Y36</f>
        <v>62</v>
      </c>
      <c r="P41" s="67" t="e">
        <f ca="1">Spisak!Z36 &amp; OcjenaSlovima(Spisak!Z36)</f>
        <v>#NAME?</v>
      </c>
    </row>
    <row r="42" spans="1:16" ht="12.95" customHeight="1">
      <c r="A42" s="71" t="str">
        <f>Spisak!B37</f>
        <v>37/2021</v>
      </c>
      <c r="B42" s="74" t="str">
        <f>Spisak!C37</f>
        <v>Kovačević Dimitrije</v>
      </c>
      <c r="C42" s="66">
        <f>Spisak!D37</f>
        <v>0</v>
      </c>
      <c r="D42" s="66">
        <f>Spisak!E37</f>
        <v>0</v>
      </c>
      <c r="E42" s="66">
        <f>Spisak!F37</f>
        <v>0</v>
      </c>
      <c r="F42" s="66">
        <f>Spisak!G37</f>
        <v>0</v>
      </c>
      <c r="G42" s="66">
        <f>Spisak!H37</f>
        <v>0</v>
      </c>
      <c r="H42" s="66">
        <f>Spisak!I37</f>
        <v>0</v>
      </c>
      <c r="I42" s="66">
        <f>Spisak!J37</f>
        <v>0</v>
      </c>
      <c r="J42" s="66">
        <f>Spisak!T37</f>
        <v>25</v>
      </c>
      <c r="K42" s="66" t="str">
        <f>Spisak!U37</f>
        <v/>
      </c>
      <c r="L42" s="66" t="str">
        <f>Spisak!V37</f>
        <v/>
      </c>
      <c r="M42" s="66">
        <f>Spisak!Q37</f>
        <v>22.5</v>
      </c>
      <c r="N42" s="66">
        <f>Spisak!R37</f>
        <v>26</v>
      </c>
      <c r="O42" s="66">
        <f>Spisak!Y37</f>
        <v>51</v>
      </c>
      <c r="P42" s="67" t="e">
        <f ca="1">Spisak!Z37 &amp; OcjenaSlovima(Spisak!Z37)</f>
        <v>#NAME?</v>
      </c>
    </row>
    <row r="43" spans="1:16" ht="12.95" customHeight="1">
      <c r="A43" s="71" t="str">
        <f>Spisak!B38</f>
        <v>38/2021</v>
      </c>
      <c r="B43" s="74" t="str">
        <f>Spisak!C38</f>
        <v>Dačević Marija</v>
      </c>
      <c r="C43" s="66">
        <f>Spisak!D38</f>
        <v>0</v>
      </c>
      <c r="D43" s="66">
        <f>Spisak!E38</f>
        <v>3</v>
      </c>
      <c r="E43" s="66">
        <f>Spisak!F38</f>
        <v>2</v>
      </c>
      <c r="F43" s="66">
        <f>Spisak!G38</f>
        <v>3</v>
      </c>
      <c r="G43" s="66">
        <f>Spisak!H38</f>
        <v>2</v>
      </c>
      <c r="H43" s="66">
        <f>Spisak!I38</f>
        <v>0</v>
      </c>
      <c r="I43" s="66">
        <f>Spisak!J38</f>
        <v>0</v>
      </c>
      <c r="J43" s="66">
        <f>Spisak!T38</f>
        <v>31.5</v>
      </c>
      <c r="K43" s="66" t="str">
        <f>Spisak!U38</f>
        <v/>
      </c>
      <c r="L43" s="66" t="str">
        <f>Spisak!V38</f>
        <v/>
      </c>
      <c r="M43" s="66">
        <f>Spisak!Q38</f>
        <v>42</v>
      </c>
      <c r="N43" s="66">
        <f>Spisak!R38</f>
        <v>0</v>
      </c>
      <c r="O43" s="66">
        <f>Spisak!Y38</f>
        <v>83.5</v>
      </c>
      <c r="P43" s="67" t="e">
        <f ca="1">Spisak!Z38 &amp; OcjenaSlovima(Spisak!Z38)</f>
        <v>#NAME?</v>
      </c>
    </row>
    <row r="44" spans="1:16" ht="12.95" customHeight="1">
      <c r="A44" s="71" t="str">
        <f>Spisak!B39</f>
        <v>39/2021</v>
      </c>
      <c r="B44" s="74" t="str">
        <f>Spisak!C39</f>
        <v>Jokić Stefan</v>
      </c>
      <c r="C44" s="66">
        <f>Spisak!D39</f>
        <v>0</v>
      </c>
      <c r="D44" s="66">
        <f>Spisak!E39</f>
        <v>0</v>
      </c>
      <c r="E44" s="66">
        <f>Spisak!F39</f>
        <v>0</v>
      </c>
      <c r="F44" s="66">
        <f>Spisak!G39</f>
        <v>0</v>
      </c>
      <c r="G44" s="66">
        <f>Spisak!H39</f>
        <v>0</v>
      </c>
      <c r="H44" s="66">
        <f>Spisak!I39</f>
        <v>0</v>
      </c>
      <c r="I44" s="66">
        <f>Spisak!J39</f>
        <v>0</v>
      </c>
      <c r="J44" s="66">
        <f>Spisak!T39</f>
        <v>33</v>
      </c>
      <c r="K44" s="66" t="str">
        <f>Spisak!U39</f>
        <v/>
      </c>
      <c r="L44" s="66" t="str">
        <f>Spisak!V39</f>
        <v/>
      </c>
      <c r="M44" s="66">
        <f>Spisak!Q39</f>
        <v>45</v>
      </c>
      <c r="N44" s="66">
        <f>Spisak!R39</f>
        <v>0</v>
      </c>
      <c r="O44" s="66">
        <f>Spisak!Y39</f>
        <v>78</v>
      </c>
      <c r="P44" s="67" t="e">
        <f ca="1">Spisak!Z39 &amp; OcjenaSlovima(Spisak!Z39)</f>
        <v>#NAME?</v>
      </c>
    </row>
    <row r="45" spans="1:16" ht="12.95" customHeight="1">
      <c r="A45" s="71" t="str">
        <f>Spisak!B40</f>
        <v>40/2021</v>
      </c>
      <c r="B45" s="74" t="str">
        <f>Spisak!C40</f>
        <v>Radulović Jovan</v>
      </c>
      <c r="C45" s="66">
        <f>Spisak!D40</f>
        <v>0</v>
      </c>
      <c r="D45" s="66">
        <f>Spisak!E40</f>
        <v>0</v>
      </c>
      <c r="E45" s="66">
        <f>Spisak!F40</f>
        <v>0</v>
      </c>
      <c r="F45" s="66">
        <f>Spisak!G40</f>
        <v>0</v>
      </c>
      <c r="G45" s="66">
        <f>Spisak!H40</f>
        <v>0</v>
      </c>
      <c r="H45" s="66">
        <f>Spisak!I40</f>
        <v>0</v>
      </c>
      <c r="I45" s="66">
        <f>Spisak!J40</f>
        <v>0</v>
      </c>
      <c r="J45" s="66" t="str">
        <f>Spisak!T40</f>
        <v/>
      </c>
      <c r="K45" s="66" t="str">
        <f>Spisak!U40</f>
        <v/>
      </c>
      <c r="L45" s="66" t="str">
        <f>Spisak!V40</f>
        <v/>
      </c>
      <c r="M45" s="66">
        <f>Spisak!Q40</f>
        <v>0</v>
      </c>
      <c r="N45" s="66">
        <f>Spisak!R40</f>
        <v>0</v>
      </c>
      <c r="O45" s="66">
        <f>Spisak!Y40</f>
        <v>0</v>
      </c>
      <c r="P45" s="67" t="e">
        <f ca="1">Spisak!Z40 &amp; OcjenaSlovima(Spisak!Z40)</f>
        <v>#NAME?</v>
      </c>
    </row>
    <row r="46" spans="1:16" ht="12.95" customHeight="1">
      <c r="A46" s="71" t="str">
        <f>Spisak!B41</f>
        <v>41/2021</v>
      </c>
      <c r="B46" s="74" t="str">
        <f>Spisak!C41</f>
        <v>Đurović Jelena</v>
      </c>
      <c r="C46" s="66">
        <f>Spisak!D41</f>
        <v>0</v>
      </c>
      <c r="D46" s="66">
        <f>Spisak!E41</f>
        <v>3</v>
      </c>
      <c r="E46" s="66">
        <f>Spisak!F41</f>
        <v>2</v>
      </c>
      <c r="F46" s="66">
        <f>Spisak!G41</f>
        <v>3</v>
      </c>
      <c r="G46" s="66">
        <f>Spisak!H41</f>
        <v>2</v>
      </c>
      <c r="H46" s="66">
        <f>Spisak!I41</f>
        <v>0</v>
      </c>
      <c r="I46" s="66">
        <f>Spisak!J41</f>
        <v>0</v>
      </c>
      <c r="J46" s="66">
        <f>Spisak!T41</f>
        <v>40</v>
      </c>
      <c r="K46" s="66" t="str">
        <f>Spisak!U41</f>
        <v/>
      </c>
      <c r="L46" s="66" t="str">
        <f>Spisak!V41</f>
        <v/>
      </c>
      <c r="M46" s="66">
        <f>Spisak!Q41</f>
        <v>50</v>
      </c>
      <c r="N46" s="66">
        <f>Spisak!R41</f>
        <v>0</v>
      </c>
      <c r="O46" s="66">
        <f>Spisak!Y41</f>
        <v>100</v>
      </c>
      <c r="P46" s="67" t="e">
        <f ca="1">Spisak!Z41 &amp; OcjenaSlovima(Spisak!Z41)</f>
        <v>#NAME?</v>
      </c>
    </row>
    <row r="47" spans="1:16" ht="12.95" customHeight="1">
      <c r="A47" s="71" t="str">
        <f>Spisak!B42</f>
        <v>42/2021</v>
      </c>
      <c r="B47" s="74" t="str">
        <f>Spisak!C42</f>
        <v>Oršić Dijana</v>
      </c>
      <c r="C47" s="66">
        <f>Spisak!D42</f>
        <v>0</v>
      </c>
      <c r="D47" s="66">
        <f>Spisak!E42</f>
        <v>0</v>
      </c>
      <c r="E47" s="66">
        <f>Spisak!F42</f>
        <v>0</v>
      </c>
      <c r="F47" s="66">
        <f>Spisak!G42</f>
        <v>0</v>
      </c>
      <c r="G47" s="66">
        <f>Spisak!H42</f>
        <v>0</v>
      </c>
      <c r="H47" s="66">
        <f>Spisak!I42</f>
        <v>0</v>
      </c>
      <c r="I47" s="66">
        <f>Spisak!J42</f>
        <v>0</v>
      </c>
      <c r="J47" s="66">
        <f>Spisak!T42</f>
        <v>14</v>
      </c>
      <c r="K47" s="66" t="str">
        <f>Spisak!U42</f>
        <v/>
      </c>
      <c r="L47" s="66" t="str">
        <f>Spisak!V42</f>
        <v/>
      </c>
      <c r="M47" s="66">
        <f>Spisak!Q42</f>
        <v>0</v>
      </c>
      <c r="N47" s="66">
        <f>Spisak!R42</f>
        <v>0</v>
      </c>
      <c r="O47" s="66">
        <f>Spisak!Y42</f>
        <v>14</v>
      </c>
      <c r="P47" s="67" t="e">
        <f ca="1">Spisak!Z42 &amp; OcjenaSlovima(Spisak!Z42)</f>
        <v>#NAME?</v>
      </c>
    </row>
    <row r="48" spans="1:16" ht="12.95" customHeight="1">
      <c r="A48" s="71" t="str">
        <f>Spisak!B43</f>
        <v>43/2021</v>
      </c>
      <c r="B48" s="74" t="str">
        <f>Spisak!C43</f>
        <v>Dabetić Andrea</v>
      </c>
      <c r="C48" s="66">
        <f>Spisak!D43</f>
        <v>0</v>
      </c>
      <c r="D48" s="66">
        <f>Spisak!E43</f>
        <v>3</v>
      </c>
      <c r="E48" s="66">
        <f>Spisak!F43</f>
        <v>2</v>
      </c>
      <c r="F48" s="66">
        <f>Spisak!G43</f>
        <v>0</v>
      </c>
      <c r="G48" s="66">
        <f>Spisak!H43</f>
        <v>3</v>
      </c>
      <c r="H48" s="66">
        <f>Spisak!I43</f>
        <v>0</v>
      </c>
      <c r="I48" s="66">
        <f>Spisak!J43</f>
        <v>0</v>
      </c>
      <c r="J48" s="66">
        <f>Spisak!T43</f>
        <v>24</v>
      </c>
      <c r="K48" s="66" t="str">
        <f>Spisak!U43</f>
        <v/>
      </c>
      <c r="L48" s="66" t="str">
        <f>Spisak!V43</f>
        <v/>
      </c>
      <c r="M48" s="66">
        <f>Spisak!Q43</f>
        <v>0</v>
      </c>
      <c r="N48" s="66">
        <f>Spisak!R43</f>
        <v>26</v>
      </c>
      <c r="O48" s="66">
        <f>Spisak!Y43</f>
        <v>58</v>
      </c>
      <c r="P48" s="67" t="e">
        <f ca="1">Spisak!Z43 &amp; OcjenaSlovima(Spisak!Z43)</f>
        <v>#NAME?</v>
      </c>
    </row>
    <row r="49" spans="1:16" ht="12.95" customHeight="1">
      <c r="A49" s="71" t="str">
        <f>Spisak!B44</f>
        <v>44/2021</v>
      </c>
      <c r="B49" s="74" t="str">
        <f>Spisak!C44</f>
        <v>Stijepović Anja</v>
      </c>
      <c r="C49" s="66">
        <f>Spisak!D44</f>
        <v>0</v>
      </c>
      <c r="D49" s="66">
        <f>Spisak!E44</f>
        <v>0</v>
      </c>
      <c r="E49" s="66">
        <f>Spisak!F44</f>
        <v>0</v>
      </c>
      <c r="F49" s="66">
        <f>Spisak!G44</f>
        <v>0</v>
      </c>
      <c r="G49" s="66">
        <f>Spisak!H44</f>
        <v>0</v>
      </c>
      <c r="H49" s="66">
        <f>Spisak!I44</f>
        <v>0</v>
      </c>
      <c r="I49" s="66">
        <f>Spisak!J44</f>
        <v>0</v>
      </c>
      <c r="J49" s="66">
        <f>Spisak!T44</f>
        <v>24</v>
      </c>
      <c r="K49" s="66" t="str">
        <f>Spisak!U44</f>
        <v/>
      </c>
      <c r="L49" s="66" t="str">
        <f>Spisak!V44</f>
        <v/>
      </c>
      <c r="M49" s="66">
        <f>Spisak!Q44</f>
        <v>21</v>
      </c>
      <c r="N49" s="66">
        <f>Spisak!R44</f>
        <v>26</v>
      </c>
      <c r="O49" s="66">
        <f>Spisak!Y44</f>
        <v>50</v>
      </c>
      <c r="P49" s="67" t="e">
        <f ca="1">Spisak!Z44 &amp; OcjenaSlovima(Spisak!Z44)</f>
        <v>#NAME?</v>
      </c>
    </row>
    <row r="50" spans="1:16" ht="12.95" customHeight="1">
      <c r="A50" s="71" t="str">
        <f>Spisak!B45</f>
        <v>45/2021</v>
      </c>
      <c r="B50" s="74" t="str">
        <f>Spisak!C45</f>
        <v>Pajović Ksenija</v>
      </c>
      <c r="C50" s="66">
        <f>Spisak!D45</f>
        <v>0</v>
      </c>
      <c r="D50" s="66">
        <f>Spisak!E45</f>
        <v>0</v>
      </c>
      <c r="E50" s="66">
        <f>Spisak!F45</f>
        <v>0</v>
      </c>
      <c r="F50" s="66">
        <f>Spisak!G45</f>
        <v>0</v>
      </c>
      <c r="G50" s="66">
        <f>Spisak!H45</f>
        <v>0</v>
      </c>
      <c r="H50" s="66">
        <f>Spisak!I45</f>
        <v>0</v>
      </c>
      <c r="I50" s="66">
        <f>Spisak!J45</f>
        <v>0</v>
      </c>
      <c r="J50" s="66">
        <f>Spisak!T45</f>
        <v>32</v>
      </c>
      <c r="K50" s="66" t="str">
        <f>Spisak!U45</f>
        <v/>
      </c>
      <c r="L50" s="66" t="str">
        <f>Spisak!V45</f>
        <v/>
      </c>
      <c r="M50" s="66">
        <f>Spisak!Q45</f>
        <v>34</v>
      </c>
      <c r="N50" s="66">
        <f>Spisak!R45</f>
        <v>0</v>
      </c>
      <c r="O50" s="66">
        <f>Spisak!Y45</f>
        <v>66</v>
      </c>
      <c r="P50" s="67" t="e">
        <f ca="1">Spisak!Z45 &amp; OcjenaSlovima(Spisak!Z45)</f>
        <v>#NAME?</v>
      </c>
    </row>
    <row r="51" spans="1:16" ht="12.95" customHeight="1">
      <c r="A51" s="71" t="str">
        <f>Spisak!B46</f>
        <v>2/2020</v>
      </c>
      <c r="B51" s="74" t="str">
        <f>Spisak!C46</f>
        <v>Ćalov Milica</v>
      </c>
      <c r="C51" s="66">
        <f>Spisak!D46</f>
        <v>0</v>
      </c>
      <c r="D51" s="66">
        <f>Spisak!E46</f>
        <v>0</v>
      </c>
      <c r="E51" s="66">
        <f>Spisak!F46</f>
        <v>0</v>
      </c>
      <c r="F51" s="66">
        <f>Spisak!G46</f>
        <v>0</v>
      </c>
      <c r="G51" s="66">
        <f>Spisak!H46</f>
        <v>0</v>
      </c>
      <c r="H51" s="66">
        <f>Spisak!I46</f>
        <v>0</v>
      </c>
      <c r="I51" s="66">
        <f>Spisak!J46</f>
        <v>0</v>
      </c>
      <c r="J51" s="66" t="str">
        <f>Spisak!T46</f>
        <v/>
      </c>
      <c r="K51" s="66" t="str">
        <f>Spisak!U46</f>
        <v/>
      </c>
      <c r="L51" s="66" t="str">
        <f>Spisak!V46</f>
        <v/>
      </c>
      <c r="M51" s="66">
        <f>Spisak!Q46</f>
        <v>0</v>
      </c>
      <c r="N51" s="66">
        <f>Spisak!R46</f>
        <v>0</v>
      </c>
      <c r="O51" s="66">
        <f>Spisak!Y46</f>
        <v>0</v>
      </c>
      <c r="P51" s="67" t="e">
        <f ca="1">Spisak!Z46 &amp; OcjenaSlovima(Spisak!Z46)</f>
        <v>#NAME?</v>
      </c>
    </row>
    <row r="52" spans="1:16" ht="12.95" customHeight="1" thickBot="1">
      <c r="A52" s="72" t="str">
        <f>Spisak!B47</f>
        <v>22/2020</v>
      </c>
      <c r="B52" s="75" t="str">
        <f>Spisak!C47</f>
        <v>Radusinović Marina</v>
      </c>
      <c r="C52" s="68">
        <f>Spisak!D47</f>
        <v>0</v>
      </c>
      <c r="D52" s="68">
        <f>Spisak!E47</f>
        <v>0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 t="str">
        <f>Spisak!T47</f>
        <v/>
      </c>
      <c r="K52" s="68" t="str">
        <f>Spisak!U47</f>
        <v/>
      </c>
      <c r="L52" s="68" t="str">
        <f>Spisak!V47</f>
        <v/>
      </c>
      <c r="M52" s="68">
        <f>Spisak!Q47</f>
        <v>0</v>
      </c>
      <c r="N52" s="68">
        <f>Spisak!R47</f>
        <v>0</v>
      </c>
      <c r="O52" s="68">
        <f>Spisak!Y47</f>
        <v>0</v>
      </c>
      <c r="P52" s="69" t="e">
        <f ca="1">Spisak!Z47 &amp; OcjenaSlovima(Spisak!Z47)</f>
        <v>#NAME?</v>
      </c>
    </row>
    <row r="54" spans="1:16">
      <c r="P54" s="86" t="s">
        <v>104</v>
      </c>
    </row>
    <row r="57" spans="1:16">
      <c r="O57" s="40"/>
      <c r="P57" s="40"/>
    </row>
    <row r="59" spans="1:16">
      <c r="P59" s="86" t="s">
        <v>100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sqref="A1:G1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28" t="s">
        <v>197</v>
      </c>
      <c r="B1" s="129"/>
      <c r="C1" s="129"/>
      <c r="D1" s="129"/>
      <c r="E1" s="129"/>
      <c r="F1" s="129"/>
      <c r="G1" s="130"/>
    </row>
    <row r="2" spans="1:7" ht="20.100000000000001" customHeight="1">
      <c r="A2" s="121" t="s">
        <v>102</v>
      </c>
      <c r="B2" s="122"/>
      <c r="C2" s="122"/>
      <c r="D2" s="122"/>
      <c r="E2" s="122"/>
      <c r="F2" s="122"/>
      <c r="G2" s="123"/>
    </row>
    <row r="3" spans="1:7" ht="30" customHeight="1">
      <c r="A3" s="121" t="s">
        <v>90</v>
      </c>
      <c r="B3" s="122"/>
      <c r="C3" s="122"/>
      <c r="D3" s="131" t="s">
        <v>103</v>
      </c>
      <c r="E3" s="131"/>
      <c r="F3" s="131"/>
      <c r="G3" s="132"/>
    </row>
    <row r="4" spans="1:7" ht="30" customHeight="1" thickBot="1">
      <c r="A4" s="124" t="s">
        <v>196</v>
      </c>
      <c r="B4" s="125"/>
      <c r="C4" s="125"/>
      <c r="D4" s="125" t="s">
        <v>93</v>
      </c>
      <c r="E4" s="125"/>
      <c r="F4" s="125"/>
      <c r="G4" s="126"/>
    </row>
    <row r="5" spans="1:7" ht="13.5" thickBot="1"/>
    <row r="6" spans="1:7" ht="20.100000000000001" customHeight="1">
      <c r="A6" s="114" t="s">
        <v>8</v>
      </c>
      <c r="B6" s="108" t="s">
        <v>86</v>
      </c>
      <c r="C6" s="108" t="s">
        <v>72</v>
      </c>
      <c r="D6" s="117" t="s">
        <v>87</v>
      </c>
      <c r="E6" s="117"/>
      <c r="F6" s="117"/>
      <c r="G6" s="111" t="s">
        <v>89</v>
      </c>
    </row>
    <row r="7" spans="1:7" ht="30" customHeight="1" thickBot="1">
      <c r="A7" s="116"/>
      <c r="B7" s="110"/>
      <c r="C7" s="110"/>
      <c r="D7" s="84" t="s">
        <v>48</v>
      </c>
      <c r="E7" s="84" t="s">
        <v>88</v>
      </c>
      <c r="F7" s="84" t="s">
        <v>31</v>
      </c>
      <c r="G7" s="113"/>
    </row>
    <row r="8" spans="1:7" ht="12.95" customHeight="1">
      <c r="A8" s="76">
        <v>1</v>
      </c>
      <c r="B8" s="78" t="str">
        <f>Spisak!B3</f>
        <v>1/2021</v>
      </c>
      <c r="C8" s="73" t="str">
        <f>Spisak!C3</f>
        <v>Knežević Nevena</v>
      </c>
      <c r="D8" s="64">
        <f>Spisak!W3</f>
        <v>34.5</v>
      </c>
      <c r="E8" s="64">
        <f>Spisak!X3</f>
        <v>45.5</v>
      </c>
      <c r="F8" s="64">
        <f>Spisak!Y3</f>
        <v>80</v>
      </c>
      <c r="G8" s="65" t="e">
        <f ca="1">Spisak!Z3 &amp; OcjenaSlovima(Spisak!Z3)</f>
        <v>#NAME?</v>
      </c>
    </row>
    <row r="9" spans="1:7" ht="12.95" customHeight="1">
      <c r="A9" s="77">
        <v>2</v>
      </c>
      <c r="B9" s="79" t="str">
        <f>Spisak!B4</f>
        <v>2/2021</v>
      </c>
      <c r="C9" s="74" t="str">
        <f>Spisak!C4</f>
        <v>Krgović Ivona</v>
      </c>
      <c r="D9" s="66">
        <f>Spisak!W4</f>
        <v>11</v>
      </c>
      <c r="E9" s="66">
        <f>Spisak!X4</f>
        <v>15</v>
      </c>
      <c r="F9" s="66">
        <f>Spisak!Y4</f>
        <v>26</v>
      </c>
      <c r="G9" s="67" t="e">
        <f ca="1">Spisak!Z4 &amp; OcjenaSlovima(Spisak!Z4)</f>
        <v>#NAME?</v>
      </c>
    </row>
    <row r="10" spans="1:7" ht="12.95" customHeight="1">
      <c r="A10" s="77">
        <v>3</v>
      </c>
      <c r="B10" s="79" t="str">
        <f>Spisak!B5</f>
        <v>3/2021</v>
      </c>
      <c r="C10" s="74" t="str">
        <f>Spisak!C5</f>
        <v>Aleksić Anđela</v>
      </c>
      <c r="D10" s="66">
        <f>Spisak!W5</f>
        <v>30</v>
      </c>
      <c r="E10" s="66">
        <f>Spisak!X5</f>
        <v>48</v>
      </c>
      <c r="F10" s="66">
        <f>Spisak!Y5</f>
        <v>78</v>
      </c>
      <c r="G10" s="67" t="e">
        <f ca="1">Spisak!Z5 &amp; OcjenaSlovima(Spisak!Z5)</f>
        <v>#NAME?</v>
      </c>
    </row>
    <row r="11" spans="1:7" ht="12.95" customHeight="1">
      <c r="A11" s="77">
        <v>4</v>
      </c>
      <c r="B11" s="79" t="str">
        <f>Spisak!B6</f>
        <v>4/2021</v>
      </c>
      <c r="C11" s="74" t="str">
        <f>Spisak!C6</f>
        <v>Pešić Marko</v>
      </c>
      <c r="D11" s="66">
        <f>Spisak!W6</f>
        <v>0</v>
      </c>
      <c r="E11" s="66" t="str">
        <f>Spisak!X6</f>
        <v/>
      </c>
      <c r="F11" s="66">
        <f>Spisak!Y6</f>
        <v>0</v>
      </c>
      <c r="G11" s="67" t="e">
        <f ca="1">Spisak!Z6 &amp; OcjenaSlovima(Spisak!Z6)</f>
        <v>#NAME?</v>
      </c>
    </row>
    <row r="12" spans="1:7" ht="12.95" customHeight="1">
      <c r="A12" s="77">
        <v>5</v>
      </c>
      <c r="B12" s="79" t="str">
        <f>Spisak!B7</f>
        <v>5/2021</v>
      </c>
      <c r="C12" s="74" t="str">
        <f>Spisak!C7</f>
        <v>Grgurović Jovana</v>
      </c>
      <c r="D12" s="66">
        <f>Spisak!W7</f>
        <v>30</v>
      </c>
      <c r="E12" s="66">
        <f>Spisak!X7</f>
        <v>44</v>
      </c>
      <c r="F12" s="66">
        <f>Spisak!Y7</f>
        <v>74</v>
      </c>
      <c r="G12" s="67" t="e">
        <f ca="1">Spisak!Z7 &amp; OcjenaSlovima(Spisak!Z7)</f>
        <v>#NAME?</v>
      </c>
    </row>
    <row r="13" spans="1:7" ht="12.95" customHeight="1">
      <c r="A13" s="77">
        <v>6</v>
      </c>
      <c r="B13" s="79" t="str">
        <f>Spisak!B8</f>
        <v>6/2021</v>
      </c>
      <c r="C13" s="74" t="str">
        <f>Spisak!C8</f>
        <v>Vujošević Andrija</v>
      </c>
      <c r="D13" s="66">
        <f>Spisak!W8</f>
        <v>40</v>
      </c>
      <c r="E13" s="66">
        <f>Spisak!X8</f>
        <v>40</v>
      </c>
      <c r="F13" s="66">
        <f>Spisak!Y8</f>
        <v>80</v>
      </c>
      <c r="G13" s="67" t="e">
        <f ca="1">Spisak!Z8 &amp; OcjenaSlovima(Spisak!Z8)</f>
        <v>#NAME?</v>
      </c>
    </row>
    <row r="14" spans="1:7" ht="12.95" customHeight="1">
      <c r="A14" s="77">
        <v>7</v>
      </c>
      <c r="B14" s="79" t="str">
        <f>Spisak!B9</f>
        <v>7/2021</v>
      </c>
      <c r="C14" s="74" t="str">
        <f>Spisak!C9</f>
        <v>Popović Nevena</v>
      </c>
      <c r="D14" s="66">
        <f>Spisak!W9</f>
        <v>36</v>
      </c>
      <c r="E14" s="66">
        <f>Spisak!X9</f>
        <v>31</v>
      </c>
      <c r="F14" s="66">
        <f>Spisak!Y9</f>
        <v>67</v>
      </c>
      <c r="G14" s="67" t="e">
        <f ca="1">Spisak!Z9 &amp; OcjenaSlovima(Spisak!Z9)</f>
        <v>#NAME?</v>
      </c>
    </row>
    <row r="15" spans="1:7" ht="12.95" customHeight="1">
      <c r="A15" s="77">
        <v>8</v>
      </c>
      <c r="B15" s="79" t="str">
        <f>Spisak!B10</f>
        <v>8/2021</v>
      </c>
      <c r="C15" s="74" t="str">
        <f>Spisak!C10</f>
        <v>Đukić Luka</v>
      </c>
      <c r="D15" s="66">
        <f>Spisak!W10</f>
        <v>33</v>
      </c>
      <c r="E15" s="66">
        <f>Spisak!X10</f>
        <v>42</v>
      </c>
      <c r="F15" s="66">
        <f>Spisak!Y10</f>
        <v>75</v>
      </c>
      <c r="G15" s="67" t="e">
        <f ca="1">Spisak!Z10 &amp; OcjenaSlovima(Spisak!Z10)</f>
        <v>#NAME?</v>
      </c>
    </row>
    <row r="16" spans="1:7" ht="12.95" customHeight="1">
      <c r="A16" s="77">
        <v>9</v>
      </c>
      <c r="B16" s="79" t="str">
        <f>Spisak!B11</f>
        <v>9/2021</v>
      </c>
      <c r="C16" s="74" t="str">
        <f>Spisak!C11</f>
        <v>Perezić Anel</v>
      </c>
      <c r="D16" s="66">
        <f>Spisak!W11</f>
        <v>42</v>
      </c>
      <c r="E16" s="66">
        <f>Spisak!X11</f>
        <v>48</v>
      </c>
      <c r="F16" s="66">
        <f>Spisak!Y11</f>
        <v>90</v>
      </c>
      <c r="G16" s="67" t="e">
        <f ca="1">Spisak!Z11 &amp; OcjenaSlovima(Spisak!Z11)</f>
        <v>#NAME?</v>
      </c>
    </row>
    <row r="17" spans="1:7" ht="12.95" customHeight="1">
      <c r="A17" s="77">
        <v>10</v>
      </c>
      <c r="B17" s="79" t="str">
        <f>Spisak!B12</f>
        <v>10/2021</v>
      </c>
      <c r="C17" s="74" t="str">
        <f>Spisak!C12</f>
        <v>Vuković Snežana</v>
      </c>
      <c r="D17" s="66">
        <f>Spisak!W12</f>
        <v>25</v>
      </c>
      <c r="E17" s="66">
        <f>Spisak!X12</f>
        <v>35</v>
      </c>
      <c r="F17" s="66">
        <f>Spisak!Y12</f>
        <v>60</v>
      </c>
      <c r="G17" s="67" t="e">
        <f ca="1">Spisak!Z12 &amp; OcjenaSlovima(Spisak!Z12)</f>
        <v>#NAME?</v>
      </c>
    </row>
    <row r="18" spans="1:7" ht="12.95" customHeight="1">
      <c r="A18" s="77">
        <v>11</v>
      </c>
      <c r="B18" s="79" t="str">
        <f>Spisak!B13</f>
        <v>11/2021</v>
      </c>
      <c r="C18" s="74" t="str">
        <f>Spisak!C13</f>
        <v>Radović Kristina</v>
      </c>
      <c r="D18" s="66">
        <f>Spisak!W13</f>
        <v>18</v>
      </c>
      <c r="E18" s="66">
        <f>Spisak!X13</f>
        <v>40</v>
      </c>
      <c r="F18" s="66">
        <f>Spisak!Y13</f>
        <v>58</v>
      </c>
      <c r="G18" s="67" t="e">
        <f ca="1">Spisak!Z13 &amp; OcjenaSlovima(Spisak!Z13)</f>
        <v>#NAME?</v>
      </c>
    </row>
    <row r="19" spans="1:7" ht="12.95" customHeight="1">
      <c r="A19" s="77">
        <v>12</v>
      </c>
      <c r="B19" s="79" t="str">
        <f>Spisak!B14</f>
        <v>12/2021</v>
      </c>
      <c r="C19" s="74" t="str">
        <f>Spisak!C14</f>
        <v>Borozan Marija</v>
      </c>
      <c r="D19" s="66">
        <f>Spisak!W14</f>
        <v>39</v>
      </c>
      <c r="E19" s="66">
        <f>Spisak!X14</f>
        <v>46.5</v>
      </c>
      <c r="F19" s="66">
        <f>Spisak!Y14</f>
        <v>85.5</v>
      </c>
      <c r="G19" s="67" t="e">
        <f ca="1">Spisak!Z14 &amp; OcjenaSlovima(Spisak!Z14)</f>
        <v>#NAME?</v>
      </c>
    </row>
    <row r="20" spans="1:7" ht="12.95" customHeight="1">
      <c r="A20" s="77">
        <v>13</v>
      </c>
      <c r="B20" s="79" t="str">
        <f>Spisak!B15</f>
        <v>13/2021</v>
      </c>
      <c r="C20" s="74" t="str">
        <f>Spisak!C15</f>
        <v>Nikčević Žana</v>
      </c>
      <c r="D20" s="66">
        <f>Spisak!W15</f>
        <v>20</v>
      </c>
      <c r="E20" s="66">
        <f>Spisak!X15</f>
        <v>30</v>
      </c>
      <c r="F20" s="66">
        <f>Spisak!Y15</f>
        <v>50</v>
      </c>
      <c r="G20" s="67" t="e">
        <f ca="1">Spisak!Z15 &amp; OcjenaSlovima(Spisak!Z15)</f>
        <v>#NAME?</v>
      </c>
    </row>
    <row r="21" spans="1:7" ht="12.95" customHeight="1">
      <c r="A21" s="77">
        <v>14</v>
      </c>
      <c r="B21" s="79" t="str">
        <f>Spisak!B16</f>
        <v>14/2021</v>
      </c>
      <c r="C21" s="74" t="str">
        <f>Spisak!C16</f>
        <v>Vidić Jovana</v>
      </c>
      <c r="D21" s="66">
        <f>Spisak!W16</f>
        <v>25</v>
      </c>
      <c r="E21" s="66">
        <f>Spisak!X16</f>
        <v>25</v>
      </c>
      <c r="F21" s="66">
        <f>Spisak!Y16</f>
        <v>50</v>
      </c>
      <c r="G21" s="67" t="e">
        <f ca="1">Spisak!Z16 &amp; OcjenaSlovima(Spisak!Z16)</f>
        <v>#NAME?</v>
      </c>
    </row>
    <row r="22" spans="1:7" ht="12.95" customHeight="1">
      <c r="A22" s="77">
        <v>15</v>
      </c>
      <c r="B22" s="79" t="str">
        <f>Spisak!B17</f>
        <v>15/2021</v>
      </c>
      <c r="C22" s="74" t="str">
        <f>Spisak!C17</f>
        <v>Božović Jelena</v>
      </c>
      <c r="D22" s="66">
        <f>Spisak!W17</f>
        <v>28</v>
      </c>
      <c r="E22" s="66">
        <f>Spisak!X17</f>
        <v>37</v>
      </c>
      <c r="F22" s="66">
        <f>Spisak!Y17</f>
        <v>65</v>
      </c>
      <c r="G22" s="67" t="e">
        <f ca="1">Spisak!Z17 &amp; OcjenaSlovima(Spisak!Z17)</f>
        <v>#NAME?</v>
      </c>
    </row>
    <row r="23" spans="1:7" ht="12.95" customHeight="1">
      <c r="A23" s="77">
        <v>16</v>
      </c>
      <c r="B23" s="79" t="str">
        <f>Spisak!B18</f>
        <v>18/2021</v>
      </c>
      <c r="C23" s="74" t="str">
        <f>Spisak!C18</f>
        <v>Vuković Nada</v>
      </c>
      <c r="D23" s="66">
        <f>Spisak!W18</f>
        <v>25</v>
      </c>
      <c r="E23" s="66">
        <f>Spisak!X18</f>
        <v>33</v>
      </c>
      <c r="F23" s="66">
        <f>Spisak!Y18</f>
        <v>58</v>
      </c>
      <c r="G23" s="67" t="e">
        <f ca="1">Spisak!Z18 &amp; OcjenaSlovima(Spisak!Z18)</f>
        <v>#NAME?</v>
      </c>
    </row>
    <row r="24" spans="1:7" ht="12.95" customHeight="1">
      <c r="A24" s="77">
        <v>17</v>
      </c>
      <c r="B24" s="79" t="str">
        <f>Spisak!B19</f>
        <v>19/2021</v>
      </c>
      <c r="C24" s="74" t="str">
        <f>Spisak!C19</f>
        <v>Nikić Milica</v>
      </c>
      <c r="D24" s="66">
        <f>Spisak!W19</f>
        <v>0</v>
      </c>
      <c r="E24" s="66" t="str">
        <f>Spisak!X19</f>
        <v/>
      </c>
      <c r="F24" s="66">
        <f>Spisak!Y19</f>
        <v>0</v>
      </c>
      <c r="G24" s="67" t="e">
        <f ca="1">Spisak!Z19 &amp; OcjenaSlovima(Spisak!Z19)</f>
        <v>#NAME?</v>
      </c>
    </row>
    <row r="25" spans="1:7" ht="12.95" customHeight="1">
      <c r="A25" s="77">
        <v>18</v>
      </c>
      <c r="B25" s="79" t="str">
        <f>Spisak!B20</f>
        <v>20/2021</v>
      </c>
      <c r="C25" s="74" t="str">
        <f>Spisak!C20</f>
        <v>Lakićević Tijana</v>
      </c>
      <c r="D25" s="66">
        <f>Spisak!W20</f>
        <v>19</v>
      </c>
      <c r="E25" s="66">
        <f>Spisak!X20</f>
        <v>25</v>
      </c>
      <c r="F25" s="66">
        <f>Spisak!Y20</f>
        <v>44</v>
      </c>
      <c r="G25" s="67" t="e">
        <f ca="1">Spisak!Z20 &amp; OcjenaSlovima(Spisak!Z20)</f>
        <v>#NAME?</v>
      </c>
    </row>
    <row r="26" spans="1:7" ht="12.95" customHeight="1">
      <c r="A26" s="77">
        <v>19</v>
      </c>
      <c r="B26" s="79" t="str">
        <f>Spisak!B21</f>
        <v>21/2021</v>
      </c>
      <c r="C26" s="74" t="str">
        <f>Spisak!C21</f>
        <v>Minić Marija</v>
      </c>
      <c r="D26" s="66">
        <f>Spisak!W21</f>
        <v>48</v>
      </c>
      <c r="E26" s="66">
        <f>Spisak!X21</f>
        <v>45</v>
      </c>
      <c r="F26" s="66">
        <f>Spisak!Y21</f>
        <v>93</v>
      </c>
      <c r="G26" s="67" t="e">
        <f ca="1">Spisak!Z21 &amp; OcjenaSlovima(Spisak!Z21)</f>
        <v>#NAME?</v>
      </c>
    </row>
    <row r="27" spans="1:7" ht="12.95" customHeight="1">
      <c r="A27" s="77">
        <v>20</v>
      </c>
      <c r="B27" s="79" t="str">
        <f>Spisak!B22</f>
        <v>22/2021</v>
      </c>
      <c r="C27" s="74" t="str">
        <f>Spisak!C22</f>
        <v>Kijamet Amina</v>
      </c>
      <c r="D27" s="66">
        <f>Spisak!W22</f>
        <v>0</v>
      </c>
      <c r="E27" s="66" t="str">
        <f>Spisak!X22</f>
        <v/>
      </c>
      <c r="F27" s="66">
        <f>Spisak!Y22</f>
        <v>0</v>
      </c>
      <c r="G27" s="67" t="e">
        <f ca="1">Spisak!Z22 &amp; OcjenaSlovima(Spisak!Z22)</f>
        <v>#NAME?</v>
      </c>
    </row>
    <row r="28" spans="1:7" ht="12.95" customHeight="1">
      <c r="A28" s="77">
        <v>21</v>
      </c>
      <c r="B28" s="79" t="str">
        <f>Spisak!B23</f>
        <v>23/2021</v>
      </c>
      <c r="C28" s="74" t="str">
        <f>Spisak!C23</f>
        <v>Vratnica Anja</v>
      </c>
      <c r="D28" s="66">
        <f>Spisak!W23</f>
        <v>0</v>
      </c>
      <c r="E28" s="66" t="str">
        <f>Spisak!X23</f>
        <v/>
      </c>
      <c r="F28" s="66">
        <f>Spisak!Y23</f>
        <v>0</v>
      </c>
      <c r="G28" s="67" t="e">
        <f ca="1">Spisak!Z23 &amp; OcjenaSlovima(Spisak!Z23)</f>
        <v>#NAME?</v>
      </c>
    </row>
    <row r="29" spans="1:7" ht="12.95" customHeight="1">
      <c r="A29" s="77">
        <v>22</v>
      </c>
      <c r="B29" s="79" t="str">
        <f>Spisak!B24</f>
        <v>24/2021</v>
      </c>
      <c r="C29" s="74" t="str">
        <f>Spisak!C24</f>
        <v>Savić Jelena</v>
      </c>
      <c r="D29" s="66">
        <f>Spisak!W24</f>
        <v>0</v>
      </c>
      <c r="E29" s="66" t="str">
        <f>Spisak!X24</f>
        <v/>
      </c>
      <c r="F29" s="66">
        <f>Spisak!Y24</f>
        <v>0</v>
      </c>
      <c r="G29" s="67" t="e">
        <f ca="1">Spisak!Z24 &amp; OcjenaSlovima(Spisak!Z24)</f>
        <v>#NAME?</v>
      </c>
    </row>
    <row r="30" spans="1:7" ht="12.95" customHeight="1">
      <c r="A30" s="77">
        <v>23</v>
      </c>
      <c r="B30" s="79" t="str">
        <f>Spisak!B25</f>
        <v>25/2021</v>
      </c>
      <c r="C30" s="74" t="str">
        <f>Spisak!C25</f>
        <v>Đođić Tamara</v>
      </c>
      <c r="D30" s="66">
        <f>Spisak!W25</f>
        <v>17</v>
      </c>
      <c r="E30" s="66">
        <f>Spisak!X25</f>
        <v>36</v>
      </c>
      <c r="F30" s="66">
        <f>Spisak!Y25</f>
        <v>53</v>
      </c>
      <c r="G30" s="67" t="e">
        <f ca="1">Spisak!Z25 &amp; OcjenaSlovima(Spisak!Z25)</f>
        <v>#NAME?</v>
      </c>
    </row>
    <row r="31" spans="1:7" ht="12.95" customHeight="1">
      <c r="A31" s="77">
        <v>24</v>
      </c>
      <c r="B31" s="79" t="str">
        <f>Spisak!B26</f>
        <v>26/2021</v>
      </c>
      <c r="C31" s="74" t="str">
        <f>Spisak!C26</f>
        <v>Đođić Tina</v>
      </c>
      <c r="D31" s="66">
        <f>Spisak!W26</f>
        <v>18</v>
      </c>
      <c r="E31" s="66">
        <f>Spisak!X26</f>
        <v>34</v>
      </c>
      <c r="F31" s="66">
        <f>Spisak!Y26</f>
        <v>52</v>
      </c>
      <c r="G31" s="67" t="e">
        <f ca="1">Spisak!Z26 &amp; OcjenaSlovima(Spisak!Z26)</f>
        <v>#NAME?</v>
      </c>
    </row>
    <row r="32" spans="1:7" ht="12.95" customHeight="1">
      <c r="A32" s="77">
        <v>25</v>
      </c>
      <c r="B32" s="79" t="str">
        <f>Spisak!B27</f>
        <v>27/2021</v>
      </c>
      <c r="C32" s="74" t="str">
        <f>Spisak!C27</f>
        <v>Bogosavljević Jovana</v>
      </c>
      <c r="D32" s="66">
        <f>Spisak!W27</f>
        <v>32</v>
      </c>
      <c r="E32" s="66">
        <f>Spisak!X27</f>
        <v>33.5</v>
      </c>
      <c r="F32" s="66">
        <f>Spisak!Y27</f>
        <v>65.5</v>
      </c>
      <c r="G32" s="67" t="e">
        <f ca="1">Spisak!Z27 &amp; OcjenaSlovima(Spisak!Z27)</f>
        <v>#NAME?</v>
      </c>
    </row>
    <row r="33" spans="1:7" ht="12.95" customHeight="1">
      <c r="A33" s="77">
        <v>26</v>
      </c>
      <c r="B33" s="79" t="str">
        <f>Spisak!B28</f>
        <v>28/2021</v>
      </c>
      <c r="C33" s="74" t="str">
        <f>Spisak!C28</f>
        <v>Samardžić Krstinja</v>
      </c>
      <c r="D33" s="66">
        <f>Spisak!W28</f>
        <v>39</v>
      </c>
      <c r="E33" s="66">
        <f>Spisak!X28</f>
        <v>47</v>
      </c>
      <c r="F33" s="66">
        <f>Spisak!Y28</f>
        <v>86</v>
      </c>
      <c r="G33" s="67" t="e">
        <f ca="1">Spisak!Z28 &amp; OcjenaSlovima(Spisak!Z28)</f>
        <v>#NAME?</v>
      </c>
    </row>
    <row r="34" spans="1:7" ht="12.95" customHeight="1">
      <c r="A34" s="77">
        <v>27</v>
      </c>
      <c r="B34" s="79" t="str">
        <f>Spisak!B29</f>
        <v>29/2021</v>
      </c>
      <c r="C34" s="74" t="str">
        <f>Spisak!C29</f>
        <v>Sekulić Anastasija</v>
      </c>
      <c r="D34" s="66">
        <f>Spisak!W29</f>
        <v>34.5</v>
      </c>
      <c r="E34" s="66">
        <f>Spisak!X29</f>
        <v>42.5</v>
      </c>
      <c r="F34" s="66">
        <f>Spisak!Y29</f>
        <v>77</v>
      </c>
      <c r="G34" s="67" t="e">
        <f ca="1">Spisak!Z29 &amp; OcjenaSlovima(Spisak!Z29)</f>
        <v>#NAME?</v>
      </c>
    </row>
    <row r="35" spans="1:7" ht="12.95" customHeight="1">
      <c r="A35" s="77">
        <v>28</v>
      </c>
      <c r="B35" s="79" t="str">
        <f>Spisak!B30</f>
        <v>30/2021</v>
      </c>
      <c r="C35" s="74" t="str">
        <f>Spisak!C30</f>
        <v>Vukčević Lara</v>
      </c>
      <c r="D35" s="66">
        <f>Spisak!W30</f>
        <v>23</v>
      </c>
      <c r="E35" s="66">
        <f>Spisak!X30</f>
        <v>27</v>
      </c>
      <c r="F35" s="66">
        <f>Spisak!Y30</f>
        <v>50</v>
      </c>
      <c r="G35" s="67" t="e">
        <f ca="1">Spisak!Z30 &amp; OcjenaSlovima(Spisak!Z30)</f>
        <v>#NAME?</v>
      </c>
    </row>
    <row r="36" spans="1:7" ht="12.95" customHeight="1">
      <c r="A36" s="77">
        <v>29</v>
      </c>
      <c r="B36" s="79" t="str">
        <f>Spisak!B31</f>
        <v>31/2021</v>
      </c>
      <c r="C36" s="74" t="str">
        <f>Spisak!C31</f>
        <v>Tomić Anđela</v>
      </c>
      <c r="D36" s="66">
        <f>Spisak!W31</f>
        <v>34</v>
      </c>
      <c r="E36" s="66">
        <f>Spisak!X31</f>
        <v>21</v>
      </c>
      <c r="F36" s="66">
        <f>Spisak!Y31</f>
        <v>55</v>
      </c>
      <c r="G36" s="67" t="e">
        <f ca="1">Spisak!Z31 &amp; OcjenaSlovima(Spisak!Z31)</f>
        <v>#NAME?</v>
      </c>
    </row>
    <row r="37" spans="1:7" ht="12.95" customHeight="1">
      <c r="A37" s="77">
        <v>30</v>
      </c>
      <c r="B37" s="79" t="str">
        <f>Spisak!B32</f>
        <v>32/2021</v>
      </c>
      <c r="C37" s="74" t="str">
        <f>Spisak!C32</f>
        <v>Ajković Veljko</v>
      </c>
      <c r="D37" s="66">
        <f>Spisak!W32</f>
        <v>27</v>
      </c>
      <c r="E37" s="66">
        <f>Spisak!X32</f>
        <v>35</v>
      </c>
      <c r="F37" s="66">
        <f>Spisak!Y32</f>
        <v>62</v>
      </c>
      <c r="G37" s="67" t="e">
        <f ca="1">Spisak!Z32 &amp; OcjenaSlovima(Spisak!Z32)</f>
        <v>#NAME?</v>
      </c>
    </row>
    <row r="38" spans="1:7" ht="12.95" customHeight="1">
      <c r="A38" s="77">
        <v>31</v>
      </c>
      <c r="B38" s="79" t="str">
        <f>Spisak!B33</f>
        <v>33/2021</v>
      </c>
      <c r="C38" s="74" t="str">
        <f>Spisak!C33</f>
        <v>Došljak Matija</v>
      </c>
      <c r="D38" s="66">
        <f>Spisak!W33</f>
        <v>15</v>
      </c>
      <c r="E38" s="66">
        <f>Spisak!X33</f>
        <v>28</v>
      </c>
      <c r="F38" s="66">
        <f>Spisak!Y33</f>
        <v>43</v>
      </c>
      <c r="G38" s="67" t="e">
        <f ca="1">Spisak!Z33 &amp; OcjenaSlovima(Spisak!Z33)</f>
        <v>#NAME?</v>
      </c>
    </row>
    <row r="39" spans="1:7" ht="12.95" customHeight="1">
      <c r="A39" s="77">
        <v>32</v>
      </c>
      <c r="B39" s="79" t="str">
        <f>Spisak!B34</f>
        <v>34/2021</v>
      </c>
      <c r="C39" s="74" t="str">
        <f>Spisak!C34</f>
        <v>Stojović Mato</v>
      </c>
      <c r="D39" s="66">
        <f>Spisak!W34</f>
        <v>44</v>
      </c>
      <c r="E39" s="66">
        <f>Spisak!X34</f>
        <v>46</v>
      </c>
      <c r="F39" s="66">
        <f>Spisak!Y34</f>
        <v>90</v>
      </c>
      <c r="G39" s="67" t="e">
        <f ca="1">Spisak!Z34 &amp; OcjenaSlovima(Spisak!Z34)</f>
        <v>#NAME?</v>
      </c>
    </row>
    <row r="40" spans="1:7" ht="12.95" customHeight="1">
      <c r="A40" s="77">
        <v>33</v>
      </c>
      <c r="B40" s="79" t="str">
        <f>Spisak!B35</f>
        <v>35/2021</v>
      </c>
      <c r="C40" s="74" t="str">
        <f>Spisak!C35</f>
        <v>Živković Ivan</v>
      </c>
      <c r="D40" s="66">
        <f>Spisak!W35</f>
        <v>21</v>
      </c>
      <c r="E40" s="66">
        <f>Spisak!X35</f>
        <v>35.5</v>
      </c>
      <c r="F40" s="66">
        <f>Spisak!Y35</f>
        <v>56.5</v>
      </c>
      <c r="G40" s="67" t="e">
        <f ca="1">Spisak!Z35 &amp; OcjenaSlovima(Spisak!Z35)</f>
        <v>#NAME?</v>
      </c>
    </row>
    <row r="41" spans="1:7" ht="12.95" customHeight="1">
      <c r="A41" s="77">
        <v>34</v>
      </c>
      <c r="B41" s="79" t="str">
        <f>Spisak!B36</f>
        <v>36/2021</v>
      </c>
      <c r="C41" s="74" t="str">
        <f>Spisak!C36</f>
        <v>Tomović Andrijana</v>
      </c>
      <c r="D41" s="66">
        <f>Spisak!W36</f>
        <v>27</v>
      </c>
      <c r="E41" s="66">
        <f>Spisak!X36</f>
        <v>35</v>
      </c>
      <c r="F41" s="66">
        <f>Spisak!Y36</f>
        <v>62</v>
      </c>
      <c r="G41" s="67" t="e">
        <f ca="1">Spisak!Z36 &amp; OcjenaSlovima(Spisak!Z36)</f>
        <v>#NAME?</v>
      </c>
    </row>
    <row r="42" spans="1:7" ht="12.95" customHeight="1">
      <c r="A42" s="77">
        <v>35</v>
      </c>
      <c r="B42" s="79" t="str">
        <f>Spisak!B37</f>
        <v>37/2021</v>
      </c>
      <c r="C42" s="74" t="str">
        <f>Spisak!C37</f>
        <v>Kovačević Dimitrije</v>
      </c>
      <c r="D42" s="66">
        <f>Spisak!W37</f>
        <v>25</v>
      </c>
      <c r="E42" s="66">
        <f>Spisak!X37</f>
        <v>26</v>
      </c>
      <c r="F42" s="66">
        <f>Spisak!Y37</f>
        <v>51</v>
      </c>
      <c r="G42" s="67" t="e">
        <f ca="1">Spisak!Z37 &amp; OcjenaSlovima(Spisak!Z37)</f>
        <v>#NAME?</v>
      </c>
    </row>
    <row r="43" spans="1:7" ht="12.95" customHeight="1">
      <c r="A43" s="77">
        <v>36</v>
      </c>
      <c r="B43" s="79" t="str">
        <f>Spisak!B38</f>
        <v>38/2021</v>
      </c>
      <c r="C43" s="74" t="str">
        <f>Spisak!C38</f>
        <v>Dačević Marija</v>
      </c>
      <c r="D43" s="66">
        <f>Spisak!W38</f>
        <v>41.5</v>
      </c>
      <c r="E43" s="66">
        <f>Spisak!X38</f>
        <v>42</v>
      </c>
      <c r="F43" s="66">
        <f>Spisak!Y38</f>
        <v>83.5</v>
      </c>
      <c r="G43" s="67" t="e">
        <f ca="1">Spisak!Z38 &amp; OcjenaSlovima(Spisak!Z38)</f>
        <v>#NAME?</v>
      </c>
    </row>
    <row r="44" spans="1:7" ht="12.95" customHeight="1">
      <c r="A44" s="77">
        <v>37</v>
      </c>
      <c r="B44" s="79" t="str">
        <f>Spisak!B39</f>
        <v>39/2021</v>
      </c>
      <c r="C44" s="74" t="str">
        <f>Spisak!C39</f>
        <v>Jokić Stefan</v>
      </c>
      <c r="D44" s="66">
        <f>Spisak!W39</f>
        <v>33</v>
      </c>
      <c r="E44" s="66">
        <f>Spisak!X39</f>
        <v>45</v>
      </c>
      <c r="F44" s="66">
        <f>Spisak!Y39</f>
        <v>78</v>
      </c>
      <c r="G44" s="67" t="e">
        <f ca="1">Spisak!Z39 &amp; OcjenaSlovima(Spisak!Z39)</f>
        <v>#NAME?</v>
      </c>
    </row>
    <row r="45" spans="1:7" ht="12.95" customHeight="1">
      <c r="A45" s="77">
        <v>38</v>
      </c>
      <c r="B45" s="79" t="str">
        <f>Spisak!B40</f>
        <v>40/2021</v>
      </c>
      <c r="C45" s="74" t="str">
        <f>Spisak!C40</f>
        <v>Radulović Jovan</v>
      </c>
      <c r="D45" s="66">
        <f>Spisak!W40</f>
        <v>0</v>
      </c>
      <c r="E45" s="66" t="str">
        <f>Spisak!X40</f>
        <v/>
      </c>
      <c r="F45" s="66">
        <f>Spisak!Y40</f>
        <v>0</v>
      </c>
      <c r="G45" s="67" t="e">
        <f ca="1">Spisak!Z40 &amp; OcjenaSlovima(Spisak!Z40)</f>
        <v>#NAME?</v>
      </c>
    </row>
    <row r="46" spans="1:7" ht="12.95" customHeight="1">
      <c r="A46" s="77">
        <v>39</v>
      </c>
      <c r="B46" s="79" t="str">
        <f>Spisak!B41</f>
        <v>41/2021</v>
      </c>
      <c r="C46" s="74" t="str">
        <f>Spisak!C41</f>
        <v>Đurović Jelena</v>
      </c>
      <c r="D46" s="66">
        <f>Spisak!W41</f>
        <v>50</v>
      </c>
      <c r="E46" s="66">
        <f>Spisak!X41</f>
        <v>50</v>
      </c>
      <c r="F46" s="66">
        <f>Spisak!Y41</f>
        <v>100</v>
      </c>
      <c r="G46" s="67" t="e">
        <f ca="1">Spisak!Z41 &amp; OcjenaSlovima(Spisak!Z41)</f>
        <v>#NAME?</v>
      </c>
    </row>
    <row r="47" spans="1:7" ht="12.95" customHeight="1">
      <c r="A47" s="77">
        <v>40</v>
      </c>
      <c r="B47" s="79" t="str">
        <f>Spisak!B42</f>
        <v>42/2021</v>
      </c>
      <c r="C47" s="74" t="str">
        <f>Spisak!C42</f>
        <v>Oršić Dijana</v>
      </c>
      <c r="D47" s="66">
        <f>Spisak!W42</f>
        <v>14</v>
      </c>
      <c r="E47" s="66" t="str">
        <f>Spisak!X42</f>
        <v/>
      </c>
      <c r="F47" s="66">
        <f>Spisak!Y42</f>
        <v>14</v>
      </c>
      <c r="G47" s="67" t="e">
        <f ca="1">Spisak!Z42 &amp; OcjenaSlovima(Spisak!Z42)</f>
        <v>#NAME?</v>
      </c>
    </row>
    <row r="48" spans="1:7" ht="12.95" customHeight="1">
      <c r="A48" s="77">
        <v>41</v>
      </c>
      <c r="B48" s="79" t="str">
        <f>Spisak!B43</f>
        <v>43/2021</v>
      </c>
      <c r="C48" s="74" t="str">
        <f>Spisak!C43</f>
        <v>Dabetić Andrea</v>
      </c>
      <c r="D48" s="66">
        <f>Spisak!W43</f>
        <v>32</v>
      </c>
      <c r="E48" s="66">
        <f>Spisak!X43</f>
        <v>26</v>
      </c>
      <c r="F48" s="66">
        <f>Spisak!Y43</f>
        <v>58</v>
      </c>
      <c r="G48" s="67" t="e">
        <f ca="1">Spisak!Z43 &amp; OcjenaSlovima(Spisak!Z43)</f>
        <v>#NAME?</v>
      </c>
    </row>
    <row r="49" spans="1:7" ht="12.95" customHeight="1">
      <c r="A49" s="77">
        <v>42</v>
      </c>
      <c r="B49" s="79" t="str">
        <f>Spisak!B44</f>
        <v>44/2021</v>
      </c>
      <c r="C49" s="74" t="str">
        <f>Spisak!C44</f>
        <v>Stijepović Anja</v>
      </c>
      <c r="D49" s="66">
        <f>Spisak!W44</f>
        <v>24</v>
      </c>
      <c r="E49" s="66">
        <f>Spisak!X44</f>
        <v>26</v>
      </c>
      <c r="F49" s="66">
        <f>Spisak!Y44</f>
        <v>50</v>
      </c>
      <c r="G49" s="67" t="e">
        <f ca="1">Spisak!Z44 &amp; OcjenaSlovima(Spisak!Z44)</f>
        <v>#NAME?</v>
      </c>
    </row>
    <row r="50" spans="1:7" ht="12.95" customHeight="1">
      <c r="A50" s="77">
        <v>43</v>
      </c>
      <c r="B50" s="79" t="str">
        <f>Spisak!B45</f>
        <v>45/2021</v>
      </c>
      <c r="C50" s="74" t="str">
        <f>Spisak!C45</f>
        <v>Pajović Ksenija</v>
      </c>
      <c r="D50" s="66">
        <f>Spisak!W45</f>
        <v>32</v>
      </c>
      <c r="E50" s="66">
        <f>Spisak!X45</f>
        <v>34</v>
      </c>
      <c r="F50" s="66">
        <f>Spisak!Y45</f>
        <v>66</v>
      </c>
      <c r="G50" s="67" t="e">
        <f ca="1">Spisak!Z45 &amp; OcjenaSlovima(Spisak!Z45)</f>
        <v>#NAME?</v>
      </c>
    </row>
    <row r="51" spans="1:7" ht="12.95" customHeight="1">
      <c r="A51" s="77">
        <v>44</v>
      </c>
      <c r="B51" s="79" t="str">
        <f>Spisak!B46</f>
        <v>2/2020</v>
      </c>
      <c r="C51" s="74" t="str">
        <f>Spisak!C46</f>
        <v>Ćalov Milica</v>
      </c>
      <c r="D51" s="66">
        <f>Spisak!W46</f>
        <v>0</v>
      </c>
      <c r="E51" s="66" t="str">
        <f>Spisak!X46</f>
        <v/>
      </c>
      <c r="F51" s="66">
        <f>Spisak!Y46</f>
        <v>0</v>
      </c>
      <c r="G51" s="67" t="e">
        <f ca="1">Spisak!Z46 &amp; OcjenaSlovima(Spisak!Z46)</f>
        <v>#NAME?</v>
      </c>
    </row>
    <row r="52" spans="1:7" ht="12.95" customHeight="1" thickBot="1">
      <c r="A52" s="87">
        <v>45</v>
      </c>
      <c r="B52" s="80" t="str">
        <f>Spisak!B47</f>
        <v>22/2020</v>
      </c>
      <c r="C52" s="75" t="str">
        <f>Spisak!C47</f>
        <v>Radusinović Marina</v>
      </c>
      <c r="D52" s="68">
        <f>Spisak!W47</f>
        <v>0</v>
      </c>
      <c r="E52" s="68" t="str">
        <f>Spisak!X47</f>
        <v/>
      </c>
      <c r="F52" s="68">
        <f>Spisak!Y47</f>
        <v>0</v>
      </c>
      <c r="G52" s="69" t="e">
        <f ca="1">Spisak!Z47 &amp; OcjenaSlovima(Spisak!Z47)</f>
        <v>#NAME?</v>
      </c>
    </row>
    <row r="54" spans="1:7">
      <c r="A54" s="127" t="s">
        <v>198</v>
      </c>
      <c r="B54" s="127"/>
      <c r="C54" s="127"/>
      <c r="G54" s="86" t="s">
        <v>9</v>
      </c>
    </row>
    <row r="57" spans="1:7">
      <c r="F57" s="40"/>
      <c r="G57" s="40"/>
    </row>
    <row r="59" spans="1:7">
      <c r="G59" s="86" t="s">
        <v>101</v>
      </c>
    </row>
  </sheetData>
  <mergeCells count="12">
    <mergeCell ref="A54:C54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/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2" t="s">
        <v>54</v>
      </c>
    </row>
    <row r="2" spans="1:19" ht="17.100000000000001" customHeight="1">
      <c r="A2" s="42" t="s">
        <v>199</v>
      </c>
    </row>
    <row r="3" spans="1:19" ht="17.100000000000001" customHeight="1">
      <c r="A3" s="42" t="s">
        <v>91</v>
      </c>
    </row>
    <row r="4" spans="1:19" ht="17.100000000000001" customHeight="1">
      <c r="A4" s="42" t="s">
        <v>105</v>
      </c>
    </row>
    <row r="5" spans="1:19" ht="17.100000000000001" customHeight="1">
      <c r="A5" s="42" t="s">
        <v>200</v>
      </c>
    </row>
    <row r="6" spans="1:19" ht="17.100000000000001" customHeight="1">
      <c r="A6" s="42" t="s">
        <v>201</v>
      </c>
    </row>
    <row r="8" spans="1:19" ht="20.100000000000001" customHeight="1">
      <c r="A8" s="133" t="s">
        <v>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20.100000000000001" customHeight="1">
      <c r="A9" s="134" t="s">
        <v>56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20.100000000000001" customHeight="1">
      <c r="A10" s="134" t="s">
        <v>202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13.5" thickBot="1"/>
    <row r="12" spans="1:19" ht="30" customHeight="1">
      <c r="A12" s="114" t="s">
        <v>57</v>
      </c>
      <c r="B12" s="108" t="s">
        <v>58</v>
      </c>
      <c r="C12" s="108" t="s">
        <v>59</v>
      </c>
      <c r="D12" s="108" t="s">
        <v>60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 t="s">
        <v>68</v>
      </c>
      <c r="Q12" s="108"/>
      <c r="R12" s="108"/>
      <c r="S12" s="111"/>
    </row>
    <row r="13" spans="1:19">
      <c r="A13" s="115"/>
      <c r="B13" s="109"/>
      <c r="C13" s="109"/>
      <c r="D13" s="109" t="s">
        <v>61</v>
      </c>
      <c r="E13" s="109"/>
      <c r="F13" s="109" t="s">
        <v>62</v>
      </c>
      <c r="G13" s="109"/>
      <c r="H13" s="109" t="s">
        <v>63</v>
      </c>
      <c r="I13" s="109"/>
      <c r="J13" s="109" t="s">
        <v>64</v>
      </c>
      <c r="K13" s="109"/>
      <c r="L13" s="109" t="s">
        <v>65</v>
      </c>
      <c r="M13" s="109"/>
      <c r="N13" s="109" t="s">
        <v>66</v>
      </c>
      <c r="O13" s="109"/>
      <c r="P13" s="109" t="s">
        <v>69</v>
      </c>
      <c r="Q13" s="109"/>
      <c r="R13" s="109" t="s">
        <v>70</v>
      </c>
      <c r="S13" s="112"/>
    </row>
    <row r="14" spans="1:19" ht="13.5" thickBot="1">
      <c r="A14" s="116"/>
      <c r="B14" s="110"/>
      <c r="C14" s="110"/>
      <c r="D14" s="84" t="s">
        <v>57</v>
      </c>
      <c r="E14" s="84" t="s">
        <v>67</v>
      </c>
      <c r="F14" s="84" t="s">
        <v>57</v>
      </c>
      <c r="G14" s="84" t="s">
        <v>67</v>
      </c>
      <c r="H14" s="84" t="s">
        <v>57</v>
      </c>
      <c r="I14" s="84" t="s">
        <v>67</v>
      </c>
      <c r="J14" s="84" t="s">
        <v>57</v>
      </c>
      <c r="K14" s="84" t="s">
        <v>67</v>
      </c>
      <c r="L14" s="84" t="s">
        <v>57</v>
      </c>
      <c r="M14" s="84" t="s">
        <v>67</v>
      </c>
      <c r="N14" s="84" t="s">
        <v>57</v>
      </c>
      <c r="O14" s="84" t="s">
        <v>67</v>
      </c>
      <c r="P14" s="84" t="s">
        <v>57</v>
      </c>
      <c r="Q14" s="84" t="s">
        <v>67</v>
      </c>
      <c r="R14" s="84" t="s">
        <v>57</v>
      </c>
      <c r="S14" s="85" t="s">
        <v>67</v>
      </c>
    </row>
    <row r="15" spans="1:19" ht="30" customHeight="1" thickBot="1">
      <c r="A15" s="43">
        <v>1</v>
      </c>
      <c r="B15" s="44" t="s">
        <v>106</v>
      </c>
      <c r="C15" s="44">
        <f>P15+R15</f>
        <v>36</v>
      </c>
      <c r="D15" s="44">
        <f>COUNTIF(Spisak!Z3:Z47, "=A")</f>
        <v>4</v>
      </c>
      <c r="E15" s="44">
        <f>ROUND(100*D15/C15,1)</f>
        <v>11.1</v>
      </c>
      <c r="F15" s="44">
        <f>COUNTIF(Spisak!Z3:Z47, "=B")</f>
        <v>5</v>
      </c>
      <c r="G15" s="44">
        <f>ROUND(100*F15/C15,1)</f>
        <v>13.9</v>
      </c>
      <c r="H15" s="44">
        <f>COUNTIF(Spisak!Z3:Z47, "=C")</f>
        <v>5</v>
      </c>
      <c r="I15" s="44">
        <f>ROUND(100*H15/C15,1)</f>
        <v>13.9</v>
      </c>
      <c r="J15" s="44">
        <f>COUNTIF(Spisak!Z3:Z47, "=D")</f>
        <v>7</v>
      </c>
      <c r="K15" s="44">
        <f>ROUND(100*J15/C15,1)</f>
        <v>19.399999999999999</v>
      </c>
      <c r="L15" s="44">
        <f>COUNTIF(Spisak!Z3:Z47, "=E")</f>
        <v>12</v>
      </c>
      <c r="M15" s="44">
        <f>ROUND(100*L15/C15,1)</f>
        <v>33.299999999999997</v>
      </c>
      <c r="N15" s="44">
        <f>COUNTIF(Spisak!Z3:Z47, "=F")</f>
        <v>3</v>
      </c>
      <c r="O15" s="44">
        <f>MAX(0,100-E15-G15-I15-K15-M15)</f>
        <v>8.4000000000000057</v>
      </c>
      <c r="P15" s="44">
        <f>D15+F15+H15+J15+L15</f>
        <v>33</v>
      </c>
      <c r="Q15" s="44">
        <f>ROUND(100*P15/C15,1)</f>
        <v>91.7</v>
      </c>
      <c r="R15" s="44">
        <f>N15</f>
        <v>3</v>
      </c>
      <c r="S15" s="45">
        <f>O15</f>
        <v>8.4000000000000057</v>
      </c>
    </row>
    <row r="19" spans="16:19">
      <c r="P19" s="40"/>
      <c r="Q19" s="40"/>
      <c r="R19" s="40"/>
      <c r="S19" s="40"/>
    </row>
    <row r="20" spans="16:19">
      <c r="S20" s="86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User</cp:lastModifiedBy>
  <cp:lastPrinted>2019-09-13T20:28:55Z</cp:lastPrinted>
  <dcterms:created xsi:type="dcterms:W3CDTF">1999-11-01T09:35:38Z</dcterms:created>
  <dcterms:modified xsi:type="dcterms:W3CDTF">2022-01-25T18:29:37Z</dcterms:modified>
</cp:coreProperties>
</file>